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qisolutions-my.sharepoint.com/personal/nkelly_hqi_solutions/Documents/NORC_1/"/>
    </mc:Choice>
  </mc:AlternateContent>
  <xr:revisionPtr revIDLastSave="17" documentId="8_{378FE591-A25D-43C4-ACEE-DFE5321744EB}" xr6:coauthVersionLast="47" xr6:coauthVersionMax="47" xr10:uidLastSave="{28DC4CCF-5DC4-4322-A22D-DFD5AEDAA28F}"/>
  <workbookProtection workbookAlgorithmName="SHA-512" workbookHashValue="0RUDCaCWfKXoIZM4k0ATpweMHzGu+At0FCLyDw92u4x2t0deg4y+EP+xoHN18PZPunE6kpizvY7kwa5Dof805Q==" workbookSaltValue="98IkjBsdkW62D/UOJlnJgw==" workbookSpinCount="100000" lockStructure="1"/>
  <bookViews>
    <workbookView xWindow="-108" yWindow="-108" windowWidth="23256" windowHeight="12720" tabRatio="836" firstSheet="7" activeTab="19" xr2:uid="{56A3AD6B-3EC3-4D1A-9603-767E18C8A83F}"/>
  </bookViews>
  <sheets>
    <sheet name="Ref" sheetId="4" state="hidden" r:id="rId1"/>
    <sheet name="INSTRUCTIONS" sheetId="2" r:id="rId2"/>
    <sheet name="HIDDEN" sheetId="16" state="hidden" r:id="rId3"/>
    <sheet name="SUMMARY Rates" sheetId="3" r:id="rId4"/>
    <sheet name="Rates by Job Role" sheetId="17" r:id="rId5"/>
    <sheet name="Rates by Location" sheetId="19" r:id="rId6"/>
    <sheet name="BY STAFF Rates" sheetId="20" state="hidden" r:id="rId7"/>
    <sheet name="Rates by Time Block" sheetId="21" r:id="rId8"/>
    <sheet name="Month_1" sheetId="1" r:id="rId9"/>
    <sheet name="Month_2" sheetId="22" r:id="rId10"/>
    <sheet name="Month_3" sheetId="23" r:id="rId11"/>
    <sheet name="Month_4" sheetId="24" r:id="rId12"/>
    <sheet name="Month_5" sheetId="25" r:id="rId13"/>
    <sheet name="Month_6" sheetId="26" r:id="rId14"/>
    <sheet name="Month_7" sheetId="27" r:id="rId15"/>
    <sheet name="Month_8" sheetId="28" r:id="rId16"/>
    <sheet name="Month_9" sheetId="29" r:id="rId17"/>
    <sheet name="Month_10" sheetId="30" r:id="rId18"/>
    <sheet name="Month_11" sheetId="31" r:id="rId19"/>
    <sheet name="Month_12" sheetId="32" r:id="rId20"/>
  </sheets>
  <definedNames>
    <definedName name="JOB_LIST">Ref!$F$1:$F$14</definedName>
    <definedName name="LOC_LIST">OFFSET(HIDDEN!$G$3,0,0,248-COUNTIF(HIDDEN!$G$3:$G$250,#N/A),1)</definedName>
    <definedName name="month_list">'SUMMARY Rates'!$D$4:$O$4</definedName>
    <definedName name="_xlnm.Print_Area" localSheetId="6">'BY STAFF Rates'!$A$2:$O$41</definedName>
    <definedName name="_xlnm.Print_Area" localSheetId="4">'Rates by Job Role'!$A$2:$O$57</definedName>
    <definedName name="_xlnm.Print_Area" localSheetId="5">'Rates by Location'!$A$2:$O$57</definedName>
    <definedName name="_xlnm.Print_Area" localSheetId="7">'Rates by Time Block'!$A$2:$O$57</definedName>
    <definedName name="_xlnm.Print_Area" localSheetId="3">'SUMMARY Rates'!$A$1:$O$56</definedName>
    <definedName name="_xlnm.Print_Titles" localSheetId="6">'BY STAFF Rates'!$2:$3</definedName>
    <definedName name="_xlnm.Print_Titles" localSheetId="1">INSTRUCTIONS!$1:$2</definedName>
    <definedName name="_xlnm.Print_Titles" localSheetId="8">Month_1!$1:$3</definedName>
    <definedName name="_xlnm.Print_Titles" localSheetId="17">Month_10!$1:$3</definedName>
    <definedName name="_xlnm.Print_Titles" localSheetId="18">Month_11!$1:$3</definedName>
    <definedName name="_xlnm.Print_Titles" localSheetId="19">Month_12!$1:$3</definedName>
    <definedName name="_xlnm.Print_Titles" localSheetId="9">Month_2!$1:$3</definedName>
    <definedName name="_xlnm.Print_Titles" localSheetId="10">Month_3!$1:$3</definedName>
    <definedName name="_xlnm.Print_Titles" localSheetId="11">Month_4!$1:$3</definedName>
    <definedName name="_xlnm.Print_Titles" localSheetId="12">Month_5!$1:$3</definedName>
    <definedName name="_xlnm.Print_Titles" localSheetId="13">Month_6!$1:$3</definedName>
    <definedName name="_xlnm.Print_Titles" localSheetId="14">Month_7!$1:$3</definedName>
    <definedName name="_xlnm.Print_Titles" localSheetId="15">Month_8!$1:$3</definedName>
    <definedName name="_xlnm.Print_Titles" localSheetId="16">Month_9!$1:$3</definedName>
    <definedName name="_xlnm.Print_Titles" localSheetId="4">'Rates by Job Role'!$2:$3</definedName>
    <definedName name="_xlnm.Print_Titles" localSheetId="5">'Rates by Location'!$2:$3</definedName>
    <definedName name="_xlnm.Print_Titles" localSheetId="7">'Rates by Time Block'!$2:$3</definedName>
    <definedName name="_xlnm.Print_Titles" localSheetId="3">'SUMMARY Rates'!$1:$4</definedName>
    <definedName name="timeframe">Ref!$A$1:$A$12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M250" i="32" l="1"/>
  <c r="AM249" i="32"/>
  <c r="AM248" i="32"/>
  <c r="AM247" i="32"/>
  <c r="AM246" i="32"/>
  <c r="AM245" i="32"/>
  <c r="AM244" i="32"/>
  <c r="AM243" i="32"/>
  <c r="AM242" i="32"/>
  <c r="AM241" i="32"/>
  <c r="AM240" i="32"/>
  <c r="AM239" i="32"/>
  <c r="AM238" i="32"/>
  <c r="AM237" i="32"/>
  <c r="AM236" i="32"/>
  <c r="AM235" i="32"/>
  <c r="AM234" i="32"/>
  <c r="AM233" i="32"/>
  <c r="AM232" i="32"/>
  <c r="AM231" i="32"/>
  <c r="AM230" i="32"/>
  <c r="AM229" i="32"/>
  <c r="AM228" i="32"/>
  <c r="AM227" i="32"/>
  <c r="AM226" i="32"/>
  <c r="AM225" i="32"/>
  <c r="AM224" i="32"/>
  <c r="AM223" i="32"/>
  <c r="AM222" i="32"/>
  <c r="AM221" i="32"/>
  <c r="AM220" i="32"/>
  <c r="AM219" i="32"/>
  <c r="AM218" i="32"/>
  <c r="AM217" i="32"/>
  <c r="AM216" i="32"/>
  <c r="AM215" i="32"/>
  <c r="AM214" i="32"/>
  <c r="AM213" i="32"/>
  <c r="AM212" i="32"/>
  <c r="AM211" i="32"/>
  <c r="AM210" i="32"/>
  <c r="AM209" i="32"/>
  <c r="AM208" i="32"/>
  <c r="AM207" i="32"/>
  <c r="AM206" i="32"/>
  <c r="AM205" i="32"/>
  <c r="AM204" i="32"/>
  <c r="AM203" i="32"/>
  <c r="AM202" i="32"/>
  <c r="AM201" i="32"/>
  <c r="AM200" i="32"/>
  <c r="AM199" i="32"/>
  <c r="AM198" i="32"/>
  <c r="AM197" i="32"/>
  <c r="AM196" i="32"/>
  <c r="AM195" i="32"/>
  <c r="AM194" i="32"/>
  <c r="AM193" i="32"/>
  <c r="AM192" i="32"/>
  <c r="AM191" i="32"/>
  <c r="AM190" i="32"/>
  <c r="AM189" i="32"/>
  <c r="AM188" i="32"/>
  <c r="AM187" i="32"/>
  <c r="AM186" i="32"/>
  <c r="AM185" i="32"/>
  <c r="AM184" i="32"/>
  <c r="AM183" i="32"/>
  <c r="AM182" i="32"/>
  <c r="AM181" i="32"/>
  <c r="AM180" i="32"/>
  <c r="AM179" i="32"/>
  <c r="AM178" i="32"/>
  <c r="AM177" i="32"/>
  <c r="AM176" i="32"/>
  <c r="AM175" i="32"/>
  <c r="AM174" i="32"/>
  <c r="AM173" i="32"/>
  <c r="AM172" i="32"/>
  <c r="AM171" i="32"/>
  <c r="AM170" i="32"/>
  <c r="AM169" i="32"/>
  <c r="AM168" i="32"/>
  <c r="AM167" i="32"/>
  <c r="AM166" i="32"/>
  <c r="AM165" i="32"/>
  <c r="AM164" i="32"/>
  <c r="AM163" i="32"/>
  <c r="AM162" i="32"/>
  <c r="AM161" i="32"/>
  <c r="AM160" i="32"/>
  <c r="AM159" i="32"/>
  <c r="AM158" i="32"/>
  <c r="AM157" i="32"/>
  <c r="AM156" i="32"/>
  <c r="AM155" i="32"/>
  <c r="AM154" i="32"/>
  <c r="AM153" i="32"/>
  <c r="AM152" i="32"/>
  <c r="AM151" i="32"/>
  <c r="AM150" i="32"/>
  <c r="AM149" i="32"/>
  <c r="AM148" i="32"/>
  <c r="AM147" i="32"/>
  <c r="AM146" i="32"/>
  <c r="AM145" i="32"/>
  <c r="AM144" i="32"/>
  <c r="AM143" i="32"/>
  <c r="AM142" i="32"/>
  <c r="AM141" i="32"/>
  <c r="AM140" i="32"/>
  <c r="AM139" i="32"/>
  <c r="AM138" i="32"/>
  <c r="AM137" i="32"/>
  <c r="AM136" i="32"/>
  <c r="AM135" i="32"/>
  <c r="AM134" i="32"/>
  <c r="AM133" i="32"/>
  <c r="AM132" i="32"/>
  <c r="AM131" i="32"/>
  <c r="AM130" i="32"/>
  <c r="AM129" i="32"/>
  <c r="AM128" i="32"/>
  <c r="AM127" i="32"/>
  <c r="AM126" i="32"/>
  <c r="AM125" i="32"/>
  <c r="AM124" i="32"/>
  <c r="AM123" i="32"/>
  <c r="AM122" i="32"/>
  <c r="AM121" i="32"/>
  <c r="AM120" i="32"/>
  <c r="AM119" i="32"/>
  <c r="AM118" i="32"/>
  <c r="AM117" i="32"/>
  <c r="AM116" i="32"/>
  <c r="AM115" i="32"/>
  <c r="AM114" i="32"/>
  <c r="AM113" i="32"/>
  <c r="AM112" i="32"/>
  <c r="AM111" i="32"/>
  <c r="AM110" i="32"/>
  <c r="AM109" i="32"/>
  <c r="AM108" i="32"/>
  <c r="AM107" i="32"/>
  <c r="AM106" i="32"/>
  <c r="AM105" i="32"/>
  <c r="AM104" i="32"/>
  <c r="AM103" i="32"/>
  <c r="AM102" i="32"/>
  <c r="AM101" i="32"/>
  <c r="AM100" i="32"/>
  <c r="AM99" i="32"/>
  <c r="AM98" i="32"/>
  <c r="AM97" i="32"/>
  <c r="AM96" i="32"/>
  <c r="AM95" i="32"/>
  <c r="AM94" i="32"/>
  <c r="AM93" i="32"/>
  <c r="AM92" i="32"/>
  <c r="AM91" i="32"/>
  <c r="AM90" i="32"/>
  <c r="AM89" i="32"/>
  <c r="AM88" i="32"/>
  <c r="AM87" i="32"/>
  <c r="AM86" i="32"/>
  <c r="AM85" i="32"/>
  <c r="AM84" i="32"/>
  <c r="AM83" i="32"/>
  <c r="AM82" i="32"/>
  <c r="AM81" i="32"/>
  <c r="AM80" i="32"/>
  <c r="AM79" i="32"/>
  <c r="AM78" i="32"/>
  <c r="AM77" i="32"/>
  <c r="AM76" i="32"/>
  <c r="AM75" i="32"/>
  <c r="AM74" i="32"/>
  <c r="AM73" i="32"/>
  <c r="AM72" i="32"/>
  <c r="AM71" i="32"/>
  <c r="AM70" i="32"/>
  <c r="AM69" i="32"/>
  <c r="AM68" i="32"/>
  <c r="AM67" i="32"/>
  <c r="AM66" i="32"/>
  <c r="AM65" i="32"/>
  <c r="AM64" i="32"/>
  <c r="AM63" i="32"/>
  <c r="AM62" i="32"/>
  <c r="AM61" i="32"/>
  <c r="AM60" i="32"/>
  <c r="AM59" i="32"/>
  <c r="AM58" i="32"/>
  <c r="AM57" i="32"/>
  <c r="AM56" i="32"/>
  <c r="AM55" i="32"/>
  <c r="AM54" i="32"/>
  <c r="AM53" i="32"/>
  <c r="AM52" i="32"/>
  <c r="AM51" i="32"/>
  <c r="AM50" i="32"/>
  <c r="AM49" i="32"/>
  <c r="AM48" i="32"/>
  <c r="AM47" i="32"/>
  <c r="AM46" i="32"/>
  <c r="AM45" i="32"/>
  <c r="AM44" i="32"/>
  <c r="AM43" i="32"/>
  <c r="AM42" i="32"/>
  <c r="AM41" i="32"/>
  <c r="AM40" i="32"/>
  <c r="AM39" i="32"/>
  <c r="AM38" i="32"/>
  <c r="AM37" i="32"/>
  <c r="AM36" i="32"/>
  <c r="AM35" i="32"/>
  <c r="AM34" i="32"/>
  <c r="AM33" i="32"/>
  <c r="AM32" i="32"/>
  <c r="AM31" i="32"/>
  <c r="AM30" i="32"/>
  <c r="AM29" i="32"/>
  <c r="AM28" i="32"/>
  <c r="AM27" i="32"/>
  <c r="AM26" i="32"/>
  <c r="AM25" i="32"/>
  <c r="AM24" i="32"/>
  <c r="AM23" i="32"/>
  <c r="AM22" i="32"/>
  <c r="AM21" i="32"/>
  <c r="AM20" i="32"/>
  <c r="AM19" i="32"/>
  <c r="AM18" i="32"/>
  <c r="AM17" i="32"/>
  <c r="AM16" i="32"/>
  <c r="AM15" i="32"/>
  <c r="AM14" i="32"/>
  <c r="AM13" i="32"/>
  <c r="AM12" i="32"/>
  <c r="AM11" i="32"/>
  <c r="AM10" i="32"/>
  <c r="AM9" i="32"/>
  <c r="AM8" i="32"/>
  <c r="AM7" i="32"/>
  <c r="AM6" i="32"/>
  <c r="AM5" i="32"/>
  <c r="AM4" i="32"/>
  <c r="AM250" i="31"/>
  <c r="AM249" i="31"/>
  <c r="AM248" i="31"/>
  <c r="AM247" i="31"/>
  <c r="AM246" i="31"/>
  <c r="AM245" i="31"/>
  <c r="AM244" i="31"/>
  <c r="AM243" i="31"/>
  <c r="AM242" i="31"/>
  <c r="AM241" i="31"/>
  <c r="AM240" i="31"/>
  <c r="AM239" i="31"/>
  <c r="AM238" i="31"/>
  <c r="AM237" i="31"/>
  <c r="AM236" i="31"/>
  <c r="AM235" i="31"/>
  <c r="AM234" i="31"/>
  <c r="AM233" i="31"/>
  <c r="AM232" i="31"/>
  <c r="AM231" i="31"/>
  <c r="AM230" i="31"/>
  <c r="AM229" i="31"/>
  <c r="AM228" i="31"/>
  <c r="AM227" i="31"/>
  <c r="AM226" i="31"/>
  <c r="AM225" i="31"/>
  <c r="AM224" i="31"/>
  <c r="AM223" i="31"/>
  <c r="AM222" i="31"/>
  <c r="AM221" i="31"/>
  <c r="AM220" i="31"/>
  <c r="AM219" i="31"/>
  <c r="AM218" i="31"/>
  <c r="AM217" i="31"/>
  <c r="AM216" i="31"/>
  <c r="AM215" i="31"/>
  <c r="AM214" i="31"/>
  <c r="AM213" i="31"/>
  <c r="AM212" i="31"/>
  <c r="AM211" i="31"/>
  <c r="AM210" i="31"/>
  <c r="AM209" i="31"/>
  <c r="AM208" i="31"/>
  <c r="AM207" i="31"/>
  <c r="AM206" i="31"/>
  <c r="AM205" i="31"/>
  <c r="AM204" i="31"/>
  <c r="AM203" i="31"/>
  <c r="AM202" i="31"/>
  <c r="AM201" i="31"/>
  <c r="AM200" i="31"/>
  <c r="AM199" i="31"/>
  <c r="AM198" i="31"/>
  <c r="AM197" i="31"/>
  <c r="AM196" i="31"/>
  <c r="AM195" i="31"/>
  <c r="AM194" i="31"/>
  <c r="AM193" i="31"/>
  <c r="AM192" i="31"/>
  <c r="AM191" i="31"/>
  <c r="AM190" i="31"/>
  <c r="AM189" i="31"/>
  <c r="AM188" i="31"/>
  <c r="AM187" i="31"/>
  <c r="AM186" i="31"/>
  <c r="AM185" i="31"/>
  <c r="AM184" i="31"/>
  <c r="AM183" i="31"/>
  <c r="AM182" i="31"/>
  <c r="AM181" i="31"/>
  <c r="AM180" i="31"/>
  <c r="AM179" i="31"/>
  <c r="AM178" i="31"/>
  <c r="AM177" i="31"/>
  <c r="AM176" i="31"/>
  <c r="AM175" i="31"/>
  <c r="AM174" i="31"/>
  <c r="AM173" i="31"/>
  <c r="AM172" i="31"/>
  <c r="AM171" i="31"/>
  <c r="AM170" i="31"/>
  <c r="AM169" i="31"/>
  <c r="AM168" i="31"/>
  <c r="AM167" i="31"/>
  <c r="AM166" i="31"/>
  <c r="AM165" i="31"/>
  <c r="AM164" i="31"/>
  <c r="AM163" i="31"/>
  <c r="AM162" i="31"/>
  <c r="AM161" i="31"/>
  <c r="AM160" i="31"/>
  <c r="AM159" i="31"/>
  <c r="AM158" i="31"/>
  <c r="AM157" i="31"/>
  <c r="AM156" i="31"/>
  <c r="AM155" i="31"/>
  <c r="AM154" i="31"/>
  <c r="AM153" i="31"/>
  <c r="AM152" i="31"/>
  <c r="AM151" i="31"/>
  <c r="AM150" i="31"/>
  <c r="AM149" i="31"/>
  <c r="AM148" i="31"/>
  <c r="AM147" i="31"/>
  <c r="AM146" i="31"/>
  <c r="AM145" i="31"/>
  <c r="AM144" i="31"/>
  <c r="AM143" i="31"/>
  <c r="AM142" i="31"/>
  <c r="AM141" i="31"/>
  <c r="AM140" i="31"/>
  <c r="AM139" i="31"/>
  <c r="AM138" i="31"/>
  <c r="AM137" i="31"/>
  <c r="AM136" i="31"/>
  <c r="AM135" i="31"/>
  <c r="AM134" i="31"/>
  <c r="AM133" i="31"/>
  <c r="AM132" i="31"/>
  <c r="AM131" i="31"/>
  <c r="AM130" i="31"/>
  <c r="AM129" i="31"/>
  <c r="AM128" i="31"/>
  <c r="AM127" i="31"/>
  <c r="AM126" i="31"/>
  <c r="AM125" i="31"/>
  <c r="AM124" i="31"/>
  <c r="AM123" i="31"/>
  <c r="AM122" i="31"/>
  <c r="AM121" i="31"/>
  <c r="AM120" i="31"/>
  <c r="AM119" i="31"/>
  <c r="AM118" i="31"/>
  <c r="AM117" i="31"/>
  <c r="AM116" i="31"/>
  <c r="AM115" i="31"/>
  <c r="AM114" i="31"/>
  <c r="AM113" i="31"/>
  <c r="AM112" i="31"/>
  <c r="AM111" i="31"/>
  <c r="AM110" i="31"/>
  <c r="AM109" i="31"/>
  <c r="AM108" i="31"/>
  <c r="AM107" i="31"/>
  <c r="AM106" i="31"/>
  <c r="AM105" i="31"/>
  <c r="AM104" i="31"/>
  <c r="AM103" i="31"/>
  <c r="AM102" i="31"/>
  <c r="AM101" i="31"/>
  <c r="AM100" i="31"/>
  <c r="AM99" i="31"/>
  <c r="AM98" i="31"/>
  <c r="AM97" i="31"/>
  <c r="AM96" i="31"/>
  <c r="AM95" i="31"/>
  <c r="AM94" i="31"/>
  <c r="AM93" i="31"/>
  <c r="AM92" i="31"/>
  <c r="AM91" i="31"/>
  <c r="AM90" i="31"/>
  <c r="AM89" i="31"/>
  <c r="AM88" i="31"/>
  <c r="AM87" i="31"/>
  <c r="AM86" i="31"/>
  <c r="AM85" i="31"/>
  <c r="AM84" i="31"/>
  <c r="AM83" i="31"/>
  <c r="AM82" i="31"/>
  <c r="AM81" i="31"/>
  <c r="AM80" i="31"/>
  <c r="AM79" i="31"/>
  <c r="AM78" i="31"/>
  <c r="AM77" i="31"/>
  <c r="AM76" i="31"/>
  <c r="AM75" i="31"/>
  <c r="AM74" i="31"/>
  <c r="AM73" i="31"/>
  <c r="AM72" i="31"/>
  <c r="AM71" i="31"/>
  <c r="AM70" i="31"/>
  <c r="AM69" i="31"/>
  <c r="AM68" i="31"/>
  <c r="AM67" i="31"/>
  <c r="AM66" i="31"/>
  <c r="AM65" i="31"/>
  <c r="AM64" i="31"/>
  <c r="AM63" i="31"/>
  <c r="AM62" i="31"/>
  <c r="AM61" i="31"/>
  <c r="AM60" i="31"/>
  <c r="AM59" i="31"/>
  <c r="AM58" i="31"/>
  <c r="AM57" i="31"/>
  <c r="AM56" i="31"/>
  <c r="AM55" i="31"/>
  <c r="AM54" i="31"/>
  <c r="AM53" i="31"/>
  <c r="AM52" i="31"/>
  <c r="AM51" i="31"/>
  <c r="AM50" i="31"/>
  <c r="AM49" i="31"/>
  <c r="AM48" i="31"/>
  <c r="AM47" i="31"/>
  <c r="AM46" i="31"/>
  <c r="AM45" i="31"/>
  <c r="AM44" i="31"/>
  <c r="AM43" i="31"/>
  <c r="AM42" i="31"/>
  <c r="AM41" i="31"/>
  <c r="AM40" i="31"/>
  <c r="AM39" i="31"/>
  <c r="AM38" i="31"/>
  <c r="AM37" i="31"/>
  <c r="AM36" i="31"/>
  <c r="AM35" i="31"/>
  <c r="AM34" i="31"/>
  <c r="AM33" i="31"/>
  <c r="AM32" i="31"/>
  <c r="AM31" i="31"/>
  <c r="AM30" i="31"/>
  <c r="AM29" i="31"/>
  <c r="AM28" i="31"/>
  <c r="AM27" i="31"/>
  <c r="AM26" i="31"/>
  <c r="AM25" i="31"/>
  <c r="AM24" i="31"/>
  <c r="AM23" i="31"/>
  <c r="AM22" i="31"/>
  <c r="AM21" i="31"/>
  <c r="AM20" i="31"/>
  <c r="AM19" i="31"/>
  <c r="AM18" i="31"/>
  <c r="AM17" i="31"/>
  <c r="AM16" i="31"/>
  <c r="AM15" i="31"/>
  <c r="AM14" i="31"/>
  <c r="AM13" i="31"/>
  <c r="AM12" i="31"/>
  <c r="AM11" i="31"/>
  <c r="AM10" i="31"/>
  <c r="AM9" i="31"/>
  <c r="AM8" i="31"/>
  <c r="AM7" i="31"/>
  <c r="AM6" i="31"/>
  <c r="AM5" i="31"/>
  <c r="AM4" i="31"/>
  <c r="AM250" i="30"/>
  <c r="AM249" i="30"/>
  <c r="AM248" i="30"/>
  <c r="AM247" i="30"/>
  <c r="AM246" i="30"/>
  <c r="AM245" i="30"/>
  <c r="AM244" i="30"/>
  <c r="AM243" i="30"/>
  <c r="AM242" i="30"/>
  <c r="AM241" i="30"/>
  <c r="AM240" i="30"/>
  <c r="AM239" i="30"/>
  <c r="AM238" i="30"/>
  <c r="AM237" i="30"/>
  <c r="AM236" i="30"/>
  <c r="AM235" i="30"/>
  <c r="AM234" i="30"/>
  <c r="AM233" i="30"/>
  <c r="AM232" i="30"/>
  <c r="AM231" i="30"/>
  <c r="AM230" i="30"/>
  <c r="AM229" i="30"/>
  <c r="AM228" i="30"/>
  <c r="AM227" i="30"/>
  <c r="AM226" i="30"/>
  <c r="AM225" i="30"/>
  <c r="AM224" i="30"/>
  <c r="AM223" i="30"/>
  <c r="AM222" i="30"/>
  <c r="AM221" i="30"/>
  <c r="AM220" i="30"/>
  <c r="AM219" i="30"/>
  <c r="AM218" i="30"/>
  <c r="AM217" i="30"/>
  <c r="AM216" i="30"/>
  <c r="AM215" i="30"/>
  <c r="AM214" i="30"/>
  <c r="AM213" i="30"/>
  <c r="AM212" i="30"/>
  <c r="AM211" i="30"/>
  <c r="AM210" i="30"/>
  <c r="AM209" i="30"/>
  <c r="AM208" i="30"/>
  <c r="AM207" i="30"/>
  <c r="AM206" i="30"/>
  <c r="AM205" i="30"/>
  <c r="AM204" i="30"/>
  <c r="AM203" i="30"/>
  <c r="AM202" i="30"/>
  <c r="AM201" i="30"/>
  <c r="AM200" i="30"/>
  <c r="AM199" i="30"/>
  <c r="AM198" i="30"/>
  <c r="AM197" i="30"/>
  <c r="AM196" i="30"/>
  <c r="AM195" i="30"/>
  <c r="AM194" i="30"/>
  <c r="AM193" i="30"/>
  <c r="AM192" i="30"/>
  <c r="AM191" i="30"/>
  <c r="AM190" i="30"/>
  <c r="AM189" i="30"/>
  <c r="AM188" i="30"/>
  <c r="AM187" i="30"/>
  <c r="AM186" i="30"/>
  <c r="AM185" i="30"/>
  <c r="AM184" i="30"/>
  <c r="AM183" i="30"/>
  <c r="AM182" i="30"/>
  <c r="AM181" i="30"/>
  <c r="AM180" i="30"/>
  <c r="AM179" i="30"/>
  <c r="AM178" i="30"/>
  <c r="AM177" i="30"/>
  <c r="AM176" i="30"/>
  <c r="AM175" i="30"/>
  <c r="AM174" i="30"/>
  <c r="AM173" i="30"/>
  <c r="AM172" i="30"/>
  <c r="AM171" i="30"/>
  <c r="AM170" i="30"/>
  <c r="AM169" i="30"/>
  <c r="AM168" i="30"/>
  <c r="AM167" i="30"/>
  <c r="AM166" i="30"/>
  <c r="AM165" i="30"/>
  <c r="AM164" i="30"/>
  <c r="AM163" i="30"/>
  <c r="AM162" i="30"/>
  <c r="AM161" i="30"/>
  <c r="AM160" i="30"/>
  <c r="AM159" i="30"/>
  <c r="AM158" i="30"/>
  <c r="AM157" i="30"/>
  <c r="AM156" i="30"/>
  <c r="AM155" i="30"/>
  <c r="AM154" i="30"/>
  <c r="AM153" i="30"/>
  <c r="AM152" i="30"/>
  <c r="AM151" i="30"/>
  <c r="AM150" i="30"/>
  <c r="AM149" i="30"/>
  <c r="AM148" i="30"/>
  <c r="AM147" i="30"/>
  <c r="AM146" i="30"/>
  <c r="AM145" i="30"/>
  <c r="AM144" i="30"/>
  <c r="AM143" i="30"/>
  <c r="AM142" i="30"/>
  <c r="AM141" i="30"/>
  <c r="AM140" i="30"/>
  <c r="AM139" i="30"/>
  <c r="AM138" i="30"/>
  <c r="AM137" i="30"/>
  <c r="AM136" i="30"/>
  <c r="AM135" i="30"/>
  <c r="AM134" i="30"/>
  <c r="AM133" i="30"/>
  <c r="AM132" i="30"/>
  <c r="AM131" i="30"/>
  <c r="AM130" i="30"/>
  <c r="AM129" i="30"/>
  <c r="AM128" i="30"/>
  <c r="AM127" i="30"/>
  <c r="AM126" i="30"/>
  <c r="AM125" i="30"/>
  <c r="AM124" i="30"/>
  <c r="AM123" i="30"/>
  <c r="AM122" i="30"/>
  <c r="AM121" i="30"/>
  <c r="AM120" i="30"/>
  <c r="AM119" i="30"/>
  <c r="AM118" i="30"/>
  <c r="AM117" i="30"/>
  <c r="AM116" i="30"/>
  <c r="AM115" i="30"/>
  <c r="AM114" i="30"/>
  <c r="AM113" i="30"/>
  <c r="AM112" i="30"/>
  <c r="AM111" i="30"/>
  <c r="AM110" i="30"/>
  <c r="AM109" i="30"/>
  <c r="AM108" i="30"/>
  <c r="AM107" i="30"/>
  <c r="AM106" i="30"/>
  <c r="AM105" i="30"/>
  <c r="AM104" i="30"/>
  <c r="AM103" i="30"/>
  <c r="AM102" i="30"/>
  <c r="AM101" i="30"/>
  <c r="AM100" i="30"/>
  <c r="AM99" i="30"/>
  <c r="AM98" i="30"/>
  <c r="AM97" i="30"/>
  <c r="AM96" i="30"/>
  <c r="AM95" i="30"/>
  <c r="AM94" i="30"/>
  <c r="AM93" i="30"/>
  <c r="AM92" i="30"/>
  <c r="AM91" i="30"/>
  <c r="AM90" i="30"/>
  <c r="AM89" i="30"/>
  <c r="AM88" i="30"/>
  <c r="AM87" i="30"/>
  <c r="AM86" i="30"/>
  <c r="AM85" i="30"/>
  <c r="AM84" i="30"/>
  <c r="AM83" i="30"/>
  <c r="AM82" i="30"/>
  <c r="AM81" i="30"/>
  <c r="AM80" i="30"/>
  <c r="AM79" i="30"/>
  <c r="AM78" i="30"/>
  <c r="AM77" i="30"/>
  <c r="AM76" i="30"/>
  <c r="AM75" i="30"/>
  <c r="AM74" i="30"/>
  <c r="AM73" i="30"/>
  <c r="AM72" i="30"/>
  <c r="AM71" i="30"/>
  <c r="AM70" i="30"/>
  <c r="AM69" i="30"/>
  <c r="AM68" i="30"/>
  <c r="AM67" i="30"/>
  <c r="AM66" i="30"/>
  <c r="AM65" i="30"/>
  <c r="AM64" i="30"/>
  <c r="AM63" i="30"/>
  <c r="AM62" i="30"/>
  <c r="AM61" i="30"/>
  <c r="AM60" i="30"/>
  <c r="AM59" i="30"/>
  <c r="AM58" i="30"/>
  <c r="AM57" i="30"/>
  <c r="AM56" i="30"/>
  <c r="AM55" i="30"/>
  <c r="AM54" i="30"/>
  <c r="AM53" i="30"/>
  <c r="AM52" i="30"/>
  <c r="AM51" i="30"/>
  <c r="AM50" i="30"/>
  <c r="AM49" i="30"/>
  <c r="AM48" i="30"/>
  <c r="AM47" i="30"/>
  <c r="AM46" i="30"/>
  <c r="AM45" i="30"/>
  <c r="AM44" i="30"/>
  <c r="AM43" i="30"/>
  <c r="AM42" i="30"/>
  <c r="AM41" i="30"/>
  <c r="AM40" i="30"/>
  <c r="AM39" i="30"/>
  <c r="AM38" i="30"/>
  <c r="AM37" i="30"/>
  <c r="AM36" i="30"/>
  <c r="AM35" i="30"/>
  <c r="AM34" i="30"/>
  <c r="AM33" i="30"/>
  <c r="AM32" i="30"/>
  <c r="AM31" i="30"/>
  <c r="AM30" i="30"/>
  <c r="AM29" i="30"/>
  <c r="AM28" i="30"/>
  <c r="AM27" i="30"/>
  <c r="AM26" i="30"/>
  <c r="AM25" i="30"/>
  <c r="AM24" i="30"/>
  <c r="AM23" i="30"/>
  <c r="AM22" i="30"/>
  <c r="AM21" i="30"/>
  <c r="AM20" i="30"/>
  <c r="AM19" i="30"/>
  <c r="AM18" i="30"/>
  <c r="AM17" i="30"/>
  <c r="AM16" i="30"/>
  <c r="AM15" i="30"/>
  <c r="AM14" i="30"/>
  <c r="AM13" i="30"/>
  <c r="AM12" i="30"/>
  <c r="AM11" i="30"/>
  <c r="AM10" i="30"/>
  <c r="AM9" i="30"/>
  <c r="AM8" i="30"/>
  <c r="AM7" i="30"/>
  <c r="AM6" i="30"/>
  <c r="AM5" i="30"/>
  <c r="AM4" i="30"/>
  <c r="AM250" i="29"/>
  <c r="AM249" i="29"/>
  <c r="AM248" i="29"/>
  <c r="AM247" i="29"/>
  <c r="AM246" i="29"/>
  <c r="AM245" i="29"/>
  <c r="AM244" i="29"/>
  <c r="AM243" i="29"/>
  <c r="AM242" i="29"/>
  <c r="AM241" i="29"/>
  <c r="AM240" i="29"/>
  <c r="AM239" i="29"/>
  <c r="AM238" i="29"/>
  <c r="AM237" i="29"/>
  <c r="AM236" i="29"/>
  <c r="AM235" i="29"/>
  <c r="AM234" i="29"/>
  <c r="AM233" i="29"/>
  <c r="AM232" i="29"/>
  <c r="AM231" i="29"/>
  <c r="AM230" i="29"/>
  <c r="AM229" i="29"/>
  <c r="AM228" i="29"/>
  <c r="AM227" i="29"/>
  <c r="AM226" i="29"/>
  <c r="AM225" i="29"/>
  <c r="AM224" i="29"/>
  <c r="AM223" i="29"/>
  <c r="AM222" i="29"/>
  <c r="AM221" i="29"/>
  <c r="AM220" i="29"/>
  <c r="AM219" i="29"/>
  <c r="AM218" i="29"/>
  <c r="AM217" i="29"/>
  <c r="AM216" i="29"/>
  <c r="AM215" i="29"/>
  <c r="AM214" i="29"/>
  <c r="AM213" i="29"/>
  <c r="AM212" i="29"/>
  <c r="AM211" i="29"/>
  <c r="AM210" i="29"/>
  <c r="AM209" i="29"/>
  <c r="AM208" i="29"/>
  <c r="AM207" i="29"/>
  <c r="AM206" i="29"/>
  <c r="AM205" i="29"/>
  <c r="AM204" i="29"/>
  <c r="AM203" i="29"/>
  <c r="AM202" i="29"/>
  <c r="AM201" i="29"/>
  <c r="AM200" i="29"/>
  <c r="AM199" i="29"/>
  <c r="AM198" i="29"/>
  <c r="AM197" i="29"/>
  <c r="AM196" i="29"/>
  <c r="AM195" i="29"/>
  <c r="AM194" i="29"/>
  <c r="AM193" i="29"/>
  <c r="AM192" i="29"/>
  <c r="AM191" i="29"/>
  <c r="AM190" i="29"/>
  <c r="AM189" i="29"/>
  <c r="AM188" i="29"/>
  <c r="AM187" i="29"/>
  <c r="AM186" i="29"/>
  <c r="AM185" i="29"/>
  <c r="AM184" i="29"/>
  <c r="AM183" i="29"/>
  <c r="AM182" i="29"/>
  <c r="AM181" i="29"/>
  <c r="AM180" i="29"/>
  <c r="AM179" i="29"/>
  <c r="AM178" i="29"/>
  <c r="AM177" i="29"/>
  <c r="AM176" i="29"/>
  <c r="AM175" i="29"/>
  <c r="AM174" i="29"/>
  <c r="AM173" i="29"/>
  <c r="AM172" i="29"/>
  <c r="AM171" i="29"/>
  <c r="AM170" i="29"/>
  <c r="AM169" i="29"/>
  <c r="AM168" i="29"/>
  <c r="AM167" i="29"/>
  <c r="AM166" i="29"/>
  <c r="AM165" i="29"/>
  <c r="AM164" i="29"/>
  <c r="AM163" i="29"/>
  <c r="AM162" i="29"/>
  <c r="AM161" i="29"/>
  <c r="AM160" i="29"/>
  <c r="AM159" i="29"/>
  <c r="AM158" i="29"/>
  <c r="AM157" i="29"/>
  <c r="AM156" i="29"/>
  <c r="AM155" i="29"/>
  <c r="AM154" i="29"/>
  <c r="AM153" i="29"/>
  <c r="AM152" i="29"/>
  <c r="AM151" i="29"/>
  <c r="AM150" i="29"/>
  <c r="AM149" i="29"/>
  <c r="AM148" i="29"/>
  <c r="AM147" i="29"/>
  <c r="AM146" i="29"/>
  <c r="AM145" i="29"/>
  <c r="AM144" i="29"/>
  <c r="AM143" i="29"/>
  <c r="AM142" i="29"/>
  <c r="AM141" i="29"/>
  <c r="AM140" i="29"/>
  <c r="AM139" i="29"/>
  <c r="AM138" i="29"/>
  <c r="AM137" i="29"/>
  <c r="AM136" i="29"/>
  <c r="AM135" i="29"/>
  <c r="AM134" i="29"/>
  <c r="AM133" i="29"/>
  <c r="AM132" i="29"/>
  <c r="AM131" i="29"/>
  <c r="AM130" i="29"/>
  <c r="AM129" i="29"/>
  <c r="AM128" i="29"/>
  <c r="AM127" i="29"/>
  <c r="AM126" i="29"/>
  <c r="AM125" i="29"/>
  <c r="AM124" i="29"/>
  <c r="AM123" i="29"/>
  <c r="AM122" i="29"/>
  <c r="AM121" i="29"/>
  <c r="AM120" i="29"/>
  <c r="AM119" i="29"/>
  <c r="AM118" i="29"/>
  <c r="AM117" i="29"/>
  <c r="AM116" i="29"/>
  <c r="AM115" i="29"/>
  <c r="AM114" i="29"/>
  <c r="AM113" i="29"/>
  <c r="AM112" i="29"/>
  <c r="AM111" i="29"/>
  <c r="AM110" i="29"/>
  <c r="AM109" i="29"/>
  <c r="AM108" i="29"/>
  <c r="AM107" i="29"/>
  <c r="AM106" i="29"/>
  <c r="AM105" i="29"/>
  <c r="AM104" i="29"/>
  <c r="AM103" i="29"/>
  <c r="AM102" i="29"/>
  <c r="AM101" i="29"/>
  <c r="AM100" i="29"/>
  <c r="AM99" i="29"/>
  <c r="AM98" i="29"/>
  <c r="AM97" i="29"/>
  <c r="AM96" i="29"/>
  <c r="AM95" i="29"/>
  <c r="AM94" i="29"/>
  <c r="AM93" i="29"/>
  <c r="AM92" i="29"/>
  <c r="AM91" i="29"/>
  <c r="AM90" i="29"/>
  <c r="AM89" i="29"/>
  <c r="AM88" i="29"/>
  <c r="AM87" i="29"/>
  <c r="AM86" i="29"/>
  <c r="AM85" i="29"/>
  <c r="AM84" i="29"/>
  <c r="AM83" i="29"/>
  <c r="AM82" i="29"/>
  <c r="AM81" i="29"/>
  <c r="AM80" i="29"/>
  <c r="AM79" i="29"/>
  <c r="AM78" i="29"/>
  <c r="AM77" i="29"/>
  <c r="AM76" i="29"/>
  <c r="AM75" i="29"/>
  <c r="AM74" i="29"/>
  <c r="AM73" i="29"/>
  <c r="AM72" i="29"/>
  <c r="AM71" i="29"/>
  <c r="AM70" i="29"/>
  <c r="AM69" i="29"/>
  <c r="AM68" i="29"/>
  <c r="AM67" i="29"/>
  <c r="AM66" i="29"/>
  <c r="AM65" i="29"/>
  <c r="AM64" i="29"/>
  <c r="AM63" i="29"/>
  <c r="AM62" i="29"/>
  <c r="AM61" i="29"/>
  <c r="AM60" i="29"/>
  <c r="AM59" i="29"/>
  <c r="AM58" i="29"/>
  <c r="AM57" i="29"/>
  <c r="AM56" i="29"/>
  <c r="AM55" i="29"/>
  <c r="AM54" i="29"/>
  <c r="AM53" i="29"/>
  <c r="AM52" i="29"/>
  <c r="AM51" i="29"/>
  <c r="AM50" i="29"/>
  <c r="AM49" i="29"/>
  <c r="AM48" i="29"/>
  <c r="AM47" i="29"/>
  <c r="AM46" i="29"/>
  <c r="AM45" i="29"/>
  <c r="AM44" i="29"/>
  <c r="AM43" i="29"/>
  <c r="AM42" i="29"/>
  <c r="AM41" i="29"/>
  <c r="AM40" i="29"/>
  <c r="AM39" i="29"/>
  <c r="AM38" i="29"/>
  <c r="AM37" i="29"/>
  <c r="AM36" i="29"/>
  <c r="AM35" i="29"/>
  <c r="AM34" i="29"/>
  <c r="AM33" i="29"/>
  <c r="AM32" i="29"/>
  <c r="AM31" i="29"/>
  <c r="AM30" i="29"/>
  <c r="AM29" i="29"/>
  <c r="AM28" i="29"/>
  <c r="AM27" i="29"/>
  <c r="AM26" i="29"/>
  <c r="AM25" i="29"/>
  <c r="AM24" i="29"/>
  <c r="AM23" i="29"/>
  <c r="AM22" i="29"/>
  <c r="AM21" i="29"/>
  <c r="AM20" i="29"/>
  <c r="AM19" i="29"/>
  <c r="AM18" i="29"/>
  <c r="AM17" i="29"/>
  <c r="AM16" i="29"/>
  <c r="AM15" i="29"/>
  <c r="AM14" i="29"/>
  <c r="AM13" i="29"/>
  <c r="AM12" i="29"/>
  <c r="AM11" i="29"/>
  <c r="AM10" i="29"/>
  <c r="AM9" i="29"/>
  <c r="AM8" i="29"/>
  <c r="AM7" i="29"/>
  <c r="AM6" i="29"/>
  <c r="AM5" i="29"/>
  <c r="AM4" i="29"/>
  <c r="AM250" i="28"/>
  <c r="AM249" i="28"/>
  <c r="AM248" i="28"/>
  <c r="AM247" i="28"/>
  <c r="AM246" i="28"/>
  <c r="AM245" i="28"/>
  <c r="AM244" i="28"/>
  <c r="AM243" i="28"/>
  <c r="AM242" i="28"/>
  <c r="AM241" i="28"/>
  <c r="AM240" i="28"/>
  <c r="AM239" i="28"/>
  <c r="AM238" i="28"/>
  <c r="AM237" i="28"/>
  <c r="AM236" i="28"/>
  <c r="AM235" i="28"/>
  <c r="AM234" i="28"/>
  <c r="AM233" i="28"/>
  <c r="AM232" i="28"/>
  <c r="AM231" i="28"/>
  <c r="AM230" i="28"/>
  <c r="AM229" i="28"/>
  <c r="AM228" i="28"/>
  <c r="AM227" i="28"/>
  <c r="AM226" i="28"/>
  <c r="AM225" i="28"/>
  <c r="AM224" i="28"/>
  <c r="AM223" i="28"/>
  <c r="AM222" i="28"/>
  <c r="AM221" i="28"/>
  <c r="AM220" i="28"/>
  <c r="AM219" i="28"/>
  <c r="AM218" i="28"/>
  <c r="AM217" i="28"/>
  <c r="AM216" i="28"/>
  <c r="AM215" i="28"/>
  <c r="AM214" i="28"/>
  <c r="AM213" i="28"/>
  <c r="AM212" i="28"/>
  <c r="AM211" i="28"/>
  <c r="AM210" i="28"/>
  <c r="AM209" i="28"/>
  <c r="AM208" i="28"/>
  <c r="AM207" i="28"/>
  <c r="AM206" i="28"/>
  <c r="AM205" i="28"/>
  <c r="AM204" i="28"/>
  <c r="AM203" i="28"/>
  <c r="AM202" i="28"/>
  <c r="AM201" i="28"/>
  <c r="AM200" i="28"/>
  <c r="AM199" i="28"/>
  <c r="AM198" i="28"/>
  <c r="AM197" i="28"/>
  <c r="AM196" i="28"/>
  <c r="AM195" i="28"/>
  <c r="AM194" i="28"/>
  <c r="AM193" i="28"/>
  <c r="AM192" i="28"/>
  <c r="AM191" i="28"/>
  <c r="AM190" i="28"/>
  <c r="AM189" i="28"/>
  <c r="AM188" i="28"/>
  <c r="AM187" i="28"/>
  <c r="AM186" i="28"/>
  <c r="AM185" i="28"/>
  <c r="AM184" i="28"/>
  <c r="AM183" i="28"/>
  <c r="AM182" i="28"/>
  <c r="AM181" i="28"/>
  <c r="AM180" i="28"/>
  <c r="AM179" i="28"/>
  <c r="AM178" i="28"/>
  <c r="AM177" i="28"/>
  <c r="AM176" i="28"/>
  <c r="AM175" i="28"/>
  <c r="AM174" i="28"/>
  <c r="AM173" i="28"/>
  <c r="AM172" i="28"/>
  <c r="AM171" i="28"/>
  <c r="AM170" i="28"/>
  <c r="AM169" i="28"/>
  <c r="AM168" i="28"/>
  <c r="AM167" i="28"/>
  <c r="AM166" i="28"/>
  <c r="AM165" i="28"/>
  <c r="AM164" i="28"/>
  <c r="AM163" i="28"/>
  <c r="AM162" i="28"/>
  <c r="AM161" i="28"/>
  <c r="AM160" i="28"/>
  <c r="AM159" i="28"/>
  <c r="AM158" i="28"/>
  <c r="AM157" i="28"/>
  <c r="AM156" i="28"/>
  <c r="AM155" i="28"/>
  <c r="AM154" i="28"/>
  <c r="AM153" i="28"/>
  <c r="AM152" i="28"/>
  <c r="AM151" i="28"/>
  <c r="AM150" i="28"/>
  <c r="AM149" i="28"/>
  <c r="AM148" i="28"/>
  <c r="AM147" i="28"/>
  <c r="AM146" i="28"/>
  <c r="AM145" i="28"/>
  <c r="AM144" i="28"/>
  <c r="AM143" i="28"/>
  <c r="AM142" i="28"/>
  <c r="AM141" i="28"/>
  <c r="AM140" i="28"/>
  <c r="AM139" i="28"/>
  <c r="AM138" i="28"/>
  <c r="AM137" i="28"/>
  <c r="AM136" i="28"/>
  <c r="AM135" i="28"/>
  <c r="AM134" i="28"/>
  <c r="AM133" i="28"/>
  <c r="AM132" i="28"/>
  <c r="AM131" i="28"/>
  <c r="AM130" i="28"/>
  <c r="AM129" i="28"/>
  <c r="AM128" i="28"/>
  <c r="AM127" i="28"/>
  <c r="AM126" i="28"/>
  <c r="AM125" i="28"/>
  <c r="AM124" i="28"/>
  <c r="AM123" i="28"/>
  <c r="AM122" i="28"/>
  <c r="AM121" i="28"/>
  <c r="AM120" i="28"/>
  <c r="AM119" i="28"/>
  <c r="AM118" i="28"/>
  <c r="AM117" i="28"/>
  <c r="AM116" i="28"/>
  <c r="AM115" i="28"/>
  <c r="AM114" i="28"/>
  <c r="AM113" i="28"/>
  <c r="AM112" i="28"/>
  <c r="AM111" i="28"/>
  <c r="AM110" i="28"/>
  <c r="AM109" i="28"/>
  <c r="AM108" i="28"/>
  <c r="AM107" i="28"/>
  <c r="AM106" i="28"/>
  <c r="AM105" i="28"/>
  <c r="AM104" i="28"/>
  <c r="AM103" i="28"/>
  <c r="AM102" i="28"/>
  <c r="AM101" i="28"/>
  <c r="AM100" i="28"/>
  <c r="AM99" i="28"/>
  <c r="AM98" i="28"/>
  <c r="AM97" i="28"/>
  <c r="AM96" i="28"/>
  <c r="AM95" i="28"/>
  <c r="AM94" i="28"/>
  <c r="AM93" i="28"/>
  <c r="AM92" i="28"/>
  <c r="AM91" i="28"/>
  <c r="AM90" i="28"/>
  <c r="AM89" i="28"/>
  <c r="AM88" i="28"/>
  <c r="AM87" i="28"/>
  <c r="AM86" i="28"/>
  <c r="AM85" i="28"/>
  <c r="AM84" i="28"/>
  <c r="AM83" i="28"/>
  <c r="AM82" i="28"/>
  <c r="AM81" i="28"/>
  <c r="AM80" i="28"/>
  <c r="AM79" i="28"/>
  <c r="AM78" i="28"/>
  <c r="AM77" i="28"/>
  <c r="AM76" i="28"/>
  <c r="AM75" i="28"/>
  <c r="AM74" i="28"/>
  <c r="AM73" i="28"/>
  <c r="AM72" i="28"/>
  <c r="AM71" i="28"/>
  <c r="AM70" i="28"/>
  <c r="AM69" i="28"/>
  <c r="AM68" i="28"/>
  <c r="AM67" i="28"/>
  <c r="AM66" i="28"/>
  <c r="AM65" i="28"/>
  <c r="AM64" i="28"/>
  <c r="AM63" i="28"/>
  <c r="AM62" i="28"/>
  <c r="AM61" i="28"/>
  <c r="AM60" i="28"/>
  <c r="AM59" i="28"/>
  <c r="AM58" i="28"/>
  <c r="AM57" i="28"/>
  <c r="AM56" i="28"/>
  <c r="AM55" i="28"/>
  <c r="AM54" i="28"/>
  <c r="AM53" i="28"/>
  <c r="AM52" i="28"/>
  <c r="AM51" i="28"/>
  <c r="AM50" i="28"/>
  <c r="AM49" i="28"/>
  <c r="AM48" i="28"/>
  <c r="AM47" i="28"/>
  <c r="AM46" i="28"/>
  <c r="AM45" i="28"/>
  <c r="AM44" i="28"/>
  <c r="AM43" i="28"/>
  <c r="AM42" i="28"/>
  <c r="AM41" i="28"/>
  <c r="AM40" i="28"/>
  <c r="AM39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7" i="28"/>
  <c r="AM6" i="28"/>
  <c r="AM5" i="28"/>
  <c r="AM4" i="28"/>
  <c r="AM250" i="27"/>
  <c r="AM249" i="27"/>
  <c r="AM248" i="27"/>
  <c r="AM247" i="27"/>
  <c r="AM246" i="27"/>
  <c r="AM245" i="27"/>
  <c r="AM244" i="27"/>
  <c r="AM243" i="27"/>
  <c r="AM242" i="27"/>
  <c r="AM241" i="27"/>
  <c r="AM240" i="27"/>
  <c r="AM239" i="27"/>
  <c r="AM238" i="27"/>
  <c r="AM237" i="27"/>
  <c r="AM236" i="27"/>
  <c r="AM235" i="27"/>
  <c r="AM234" i="27"/>
  <c r="AM233" i="27"/>
  <c r="AM232" i="27"/>
  <c r="AM231" i="27"/>
  <c r="AM230" i="27"/>
  <c r="AM229" i="27"/>
  <c r="AM228" i="27"/>
  <c r="AM227" i="27"/>
  <c r="AM226" i="27"/>
  <c r="AM225" i="27"/>
  <c r="AM224" i="27"/>
  <c r="AM223" i="27"/>
  <c r="AM222" i="27"/>
  <c r="AM221" i="27"/>
  <c r="AM220" i="27"/>
  <c r="AM219" i="27"/>
  <c r="AM218" i="27"/>
  <c r="AM217" i="27"/>
  <c r="AM216" i="27"/>
  <c r="AM215" i="27"/>
  <c r="AM214" i="27"/>
  <c r="AM213" i="27"/>
  <c r="AM212" i="27"/>
  <c r="AM211" i="27"/>
  <c r="AM210" i="27"/>
  <c r="AM209" i="27"/>
  <c r="AM208" i="27"/>
  <c r="AM207" i="27"/>
  <c r="AM206" i="27"/>
  <c r="AM205" i="27"/>
  <c r="AM204" i="27"/>
  <c r="AM203" i="27"/>
  <c r="AM202" i="27"/>
  <c r="AM201" i="27"/>
  <c r="AM200" i="27"/>
  <c r="AM199" i="27"/>
  <c r="AM198" i="27"/>
  <c r="AM197" i="27"/>
  <c r="AM196" i="27"/>
  <c r="AM195" i="27"/>
  <c r="AM194" i="27"/>
  <c r="AM193" i="27"/>
  <c r="AM192" i="27"/>
  <c r="AM191" i="27"/>
  <c r="AM190" i="27"/>
  <c r="AM189" i="27"/>
  <c r="AM188" i="27"/>
  <c r="AM187" i="27"/>
  <c r="AM186" i="27"/>
  <c r="AM185" i="27"/>
  <c r="AM184" i="27"/>
  <c r="AM183" i="27"/>
  <c r="AM182" i="27"/>
  <c r="AM181" i="27"/>
  <c r="AM180" i="27"/>
  <c r="AM179" i="27"/>
  <c r="AM178" i="27"/>
  <c r="AM177" i="27"/>
  <c r="AM176" i="27"/>
  <c r="AM175" i="27"/>
  <c r="AM174" i="27"/>
  <c r="AM173" i="27"/>
  <c r="AM172" i="27"/>
  <c r="AM171" i="27"/>
  <c r="AM170" i="27"/>
  <c r="AM169" i="27"/>
  <c r="AM168" i="27"/>
  <c r="AM167" i="27"/>
  <c r="AM166" i="27"/>
  <c r="AM165" i="27"/>
  <c r="AM164" i="27"/>
  <c r="AM163" i="27"/>
  <c r="AM162" i="27"/>
  <c r="AM161" i="27"/>
  <c r="AM160" i="27"/>
  <c r="AM159" i="27"/>
  <c r="AM158" i="27"/>
  <c r="AM157" i="27"/>
  <c r="AM156" i="27"/>
  <c r="AM155" i="27"/>
  <c r="AM154" i="27"/>
  <c r="AM153" i="27"/>
  <c r="AM152" i="27"/>
  <c r="AM151" i="27"/>
  <c r="AM150" i="27"/>
  <c r="AM149" i="27"/>
  <c r="AM148" i="27"/>
  <c r="AM147" i="27"/>
  <c r="AM146" i="27"/>
  <c r="AM145" i="27"/>
  <c r="AM144" i="27"/>
  <c r="AM143" i="27"/>
  <c r="AM142" i="27"/>
  <c r="AM141" i="27"/>
  <c r="AM140" i="27"/>
  <c r="AM139" i="27"/>
  <c r="AM138" i="27"/>
  <c r="AM137" i="27"/>
  <c r="AM136" i="27"/>
  <c r="AM135" i="27"/>
  <c r="AM134" i="27"/>
  <c r="AM133" i="27"/>
  <c r="AM132" i="27"/>
  <c r="AM131" i="27"/>
  <c r="AM130" i="27"/>
  <c r="AM129" i="27"/>
  <c r="AM128" i="27"/>
  <c r="AM127" i="27"/>
  <c r="AM126" i="27"/>
  <c r="AM125" i="27"/>
  <c r="AM124" i="27"/>
  <c r="AM123" i="27"/>
  <c r="AM122" i="27"/>
  <c r="AM121" i="27"/>
  <c r="AM120" i="27"/>
  <c r="AM119" i="27"/>
  <c r="AM118" i="27"/>
  <c r="AM117" i="27"/>
  <c r="AM116" i="27"/>
  <c r="AM115" i="27"/>
  <c r="AM114" i="27"/>
  <c r="AM113" i="27"/>
  <c r="AM112" i="27"/>
  <c r="AM111" i="27"/>
  <c r="AM110" i="27"/>
  <c r="AM109" i="27"/>
  <c r="AM108" i="27"/>
  <c r="AM107" i="27"/>
  <c r="AM106" i="27"/>
  <c r="AM105" i="27"/>
  <c r="AM104" i="27"/>
  <c r="AM103" i="27"/>
  <c r="AM102" i="27"/>
  <c r="AM101" i="27"/>
  <c r="AM100" i="27"/>
  <c r="AM99" i="27"/>
  <c r="AM98" i="27"/>
  <c r="AM97" i="27"/>
  <c r="AM96" i="27"/>
  <c r="AM95" i="27"/>
  <c r="AM94" i="27"/>
  <c r="AM93" i="27"/>
  <c r="AM92" i="27"/>
  <c r="AM91" i="27"/>
  <c r="AM90" i="27"/>
  <c r="AM89" i="27"/>
  <c r="AM88" i="27"/>
  <c r="AM87" i="27"/>
  <c r="AM86" i="27"/>
  <c r="AM85" i="27"/>
  <c r="AM84" i="27"/>
  <c r="AM83" i="27"/>
  <c r="AM82" i="27"/>
  <c r="AM81" i="27"/>
  <c r="AM80" i="27"/>
  <c r="AM79" i="27"/>
  <c r="AM78" i="27"/>
  <c r="AM77" i="27"/>
  <c r="AM76" i="27"/>
  <c r="AM75" i="27"/>
  <c r="AM74" i="27"/>
  <c r="AM73" i="27"/>
  <c r="AM72" i="27"/>
  <c r="AM71" i="27"/>
  <c r="AM70" i="27"/>
  <c r="AM69" i="27"/>
  <c r="AM68" i="27"/>
  <c r="AM67" i="27"/>
  <c r="AM66" i="27"/>
  <c r="AM65" i="27"/>
  <c r="AM64" i="27"/>
  <c r="AM63" i="27"/>
  <c r="AM62" i="27"/>
  <c r="AM61" i="27"/>
  <c r="AM60" i="27"/>
  <c r="AM59" i="27"/>
  <c r="AM58" i="27"/>
  <c r="AM57" i="27"/>
  <c r="AM56" i="27"/>
  <c r="AM55" i="27"/>
  <c r="AM54" i="27"/>
  <c r="AM53" i="27"/>
  <c r="AM52" i="27"/>
  <c r="AM51" i="27"/>
  <c r="AM50" i="27"/>
  <c r="AM49" i="27"/>
  <c r="AM48" i="27"/>
  <c r="AM47" i="27"/>
  <c r="AM46" i="27"/>
  <c r="AM45" i="27"/>
  <c r="AM44" i="27"/>
  <c r="AM43" i="27"/>
  <c r="AM42" i="27"/>
  <c r="AM41" i="27"/>
  <c r="AM40" i="27"/>
  <c r="AM39" i="27"/>
  <c r="AM38" i="27"/>
  <c r="AM37" i="27"/>
  <c r="AM36" i="27"/>
  <c r="AM35" i="27"/>
  <c r="AM34" i="27"/>
  <c r="AM33" i="27"/>
  <c r="AM32" i="27"/>
  <c r="AM31" i="27"/>
  <c r="AM30" i="27"/>
  <c r="AM29" i="27"/>
  <c r="AM28" i="27"/>
  <c r="AM27" i="27"/>
  <c r="AM26" i="27"/>
  <c r="AM25" i="27"/>
  <c r="AM24" i="27"/>
  <c r="AM23" i="27"/>
  <c r="AM22" i="27"/>
  <c r="AM21" i="27"/>
  <c r="AM20" i="27"/>
  <c r="AM19" i="27"/>
  <c r="AM18" i="27"/>
  <c r="AM17" i="27"/>
  <c r="AM16" i="27"/>
  <c r="AM15" i="27"/>
  <c r="AM14" i="27"/>
  <c r="AM13" i="27"/>
  <c r="AM12" i="27"/>
  <c r="AM11" i="27"/>
  <c r="AM10" i="27"/>
  <c r="AM9" i="27"/>
  <c r="AM8" i="27"/>
  <c r="AM7" i="27"/>
  <c r="AM6" i="27"/>
  <c r="AM5" i="27"/>
  <c r="AM4" i="27"/>
  <c r="AM250" i="26"/>
  <c r="AM249" i="26"/>
  <c r="AM248" i="26"/>
  <c r="AM247" i="26"/>
  <c r="AM246" i="26"/>
  <c r="AM245" i="26"/>
  <c r="AM244" i="26"/>
  <c r="AM243" i="26"/>
  <c r="AM242" i="26"/>
  <c r="AM241" i="26"/>
  <c r="AM240" i="26"/>
  <c r="AM239" i="26"/>
  <c r="AM238" i="26"/>
  <c r="AM237" i="26"/>
  <c r="AM236" i="26"/>
  <c r="AM235" i="26"/>
  <c r="AM234" i="26"/>
  <c r="AM233" i="26"/>
  <c r="AM232" i="26"/>
  <c r="AM231" i="26"/>
  <c r="AM230" i="26"/>
  <c r="AM229" i="26"/>
  <c r="AM228" i="26"/>
  <c r="AM227" i="26"/>
  <c r="AM226" i="26"/>
  <c r="AM225" i="26"/>
  <c r="AM224" i="26"/>
  <c r="AM223" i="26"/>
  <c r="AM222" i="26"/>
  <c r="AM221" i="26"/>
  <c r="AM220" i="26"/>
  <c r="AM219" i="26"/>
  <c r="AM218" i="26"/>
  <c r="AM217" i="26"/>
  <c r="AM216" i="26"/>
  <c r="AM215" i="26"/>
  <c r="AM214" i="26"/>
  <c r="AM213" i="26"/>
  <c r="AM212" i="26"/>
  <c r="AM211" i="26"/>
  <c r="AM210" i="26"/>
  <c r="AM209" i="26"/>
  <c r="AM208" i="26"/>
  <c r="AM207" i="26"/>
  <c r="AM206" i="26"/>
  <c r="AM205" i="26"/>
  <c r="AM204" i="26"/>
  <c r="AM203" i="26"/>
  <c r="AM202" i="26"/>
  <c r="AM201" i="26"/>
  <c r="AM200" i="26"/>
  <c r="AM199" i="26"/>
  <c r="AM198" i="26"/>
  <c r="AM197" i="26"/>
  <c r="AM196" i="26"/>
  <c r="AM195" i="26"/>
  <c r="AM194" i="26"/>
  <c r="AM193" i="26"/>
  <c r="AM192" i="26"/>
  <c r="AM191" i="26"/>
  <c r="AM190" i="26"/>
  <c r="AM189" i="26"/>
  <c r="AM188" i="26"/>
  <c r="AM187" i="26"/>
  <c r="AM186" i="26"/>
  <c r="AM185" i="26"/>
  <c r="AM184" i="26"/>
  <c r="AM183" i="26"/>
  <c r="AM182" i="26"/>
  <c r="AM181" i="26"/>
  <c r="AM180" i="26"/>
  <c r="AM179" i="26"/>
  <c r="AM178" i="26"/>
  <c r="AM177" i="26"/>
  <c r="AM176" i="26"/>
  <c r="AM175" i="26"/>
  <c r="AM174" i="26"/>
  <c r="AM173" i="26"/>
  <c r="AM172" i="26"/>
  <c r="AM171" i="26"/>
  <c r="AM170" i="26"/>
  <c r="AM169" i="26"/>
  <c r="AM168" i="26"/>
  <c r="AM167" i="26"/>
  <c r="AM166" i="26"/>
  <c r="AM165" i="26"/>
  <c r="AM164" i="26"/>
  <c r="AM163" i="26"/>
  <c r="AM162" i="26"/>
  <c r="AM161" i="26"/>
  <c r="AM160" i="26"/>
  <c r="AM159" i="26"/>
  <c r="AM158" i="26"/>
  <c r="AM157" i="26"/>
  <c r="AM156" i="26"/>
  <c r="AM155" i="26"/>
  <c r="AM154" i="26"/>
  <c r="AM153" i="26"/>
  <c r="AM152" i="26"/>
  <c r="AM151" i="26"/>
  <c r="AM150" i="26"/>
  <c r="AM149" i="26"/>
  <c r="AM148" i="26"/>
  <c r="AM147" i="26"/>
  <c r="AM146" i="26"/>
  <c r="AM145" i="26"/>
  <c r="AM144" i="26"/>
  <c r="AM143" i="26"/>
  <c r="AM142" i="26"/>
  <c r="AM141" i="26"/>
  <c r="AM140" i="26"/>
  <c r="AM139" i="26"/>
  <c r="AM138" i="26"/>
  <c r="AM137" i="26"/>
  <c r="AM136" i="26"/>
  <c r="AM135" i="26"/>
  <c r="AM134" i="26"/>
  <c r="AM133" i="26"/>
  <c r="AM132" i="26"/>
  <c r="AM131" i="26"/>
  <c r="AM130" i="26"/>
  <c r="AM129" i="26"/>
  <c r="AM128" i="26"/>
  <c r="AM127" i="26"/>
  <c r="AM126" i="26"/>
  <c r="AM125" i="26"/>
  <c r="AM124" i="26"/>
  <c r="AM123" i="26"/>
  <c r="AM122" i="26"/>
  <c r="AM121" i="26"/>
  <c r="AM120" i="26"/>
  <c r="AM119" i="26"/>
  <c r="AM118" i="26"/>
  <c r="AM117" i="26"/>
  <c r="AM116" i="26"/>
  <c r="AM115" i="26"/>
  <c r="AM114" i="26"/>
  <c r="AM113" i="26"/>
  <c r="AM112" i="26"/>
  <c r="AM111" i="26"/>
  <c r="AM110" i="26"/>
  <c r="AM109" i="26"/>
  <c r="AM108" i="26"/>
  <c r="AM107" i="26"/>
  <c r="AM106" i="26"/>
  <c r="AM105" i="26"/>
  <c r="AM104" i="26"/>
  <c r="AM103" i="26"/>
  <c r="AM102" i="26"/>
  <c r="AM101" i="26"/>
  <c r="AM100" i="26"/>
  <c r="AM99" i="26"/>
  <c r="AM98" i="26"/>
  <c r="AM97" i="26"/>
  <c r="AM96" i="26"/>
  <c r="AM95" i="26"/>
  <c r="AM94" i="26"/>
  <c r="AM93" i="26"/>
  <c r="AM92" i="26"/>
  <c r="AM91" i="26"/>
  <c r="AM90" i="26"/>
  <c r="AM89" i="26"/>
  <c r="AM88" i="26"/>
  <c r="AM87" i="26"/>
  <c r="AM86" i="26"/>
  <c r="AM85" i="26"/>
  <c r="AM84" i="26"/>
  <c r="AM83" i="26"/>
  <c r="AM82" i="26"/>
  <c r="AM81" i="26"/>
  <c r="AM80" i="26"/>
  <c r="AM79" i="26"/>
  <c r="AM78" i="26"/>
  <c r="AM77" i="26"/>
  <c r="AM76" i="26"/>
  <c r="AM75" i="26"/>
  <c r="AM74" i="26"/>
  <c r="AM73" i="26"/>
  <c r="AM72" i="26"/>
  <c r="AM71" i="26"/>
  <c r="AM70" i="26"/>
  <c r="AM69" i="26"/>
  <c r="AM68" i="26"/>
  <c r="AM67" i="26"/>
  <c r="AM66" i="26"/>
  <c r="AM65" i="26"/>
  <c r="AM64" i="26"/>
  <c r="AM63" i="26"/>
  <c r="AM62" i="26"/>
  <c r="AM61" i="26"/>
  <c r="AM60" i="26"/>
  <c r="AM59" i="26"/>
  <c r="AM58" i="26"/>
  <c r="AM57" i="26"/>
  <c r="AM56" i="26"/>
  <c r="AM55" i="26"/>
  <c r="AM54" i="26"/>
  <c r="AM53" i="26"/>
  <c r="AM52" i="26"/>
  <c r="AM51" i="26"/>
  <c r="AM50" i="26"/>
  <c r="AM49" i="26"/>
  <c r="AM48" i="26"/>
  <c r="AM47" i="26"/>
  <c r="AM46" i="26"/>
  <c r="AM45" i="26"/>
  <c r="AM44" i="26"/>
  <c r="AM43" i="26"/>
  <c r="AM42" i="26"/>
  <c r="AM41" i="26"/>
  <c r="AM40" i="26"/>
  <c r="AM39" i="26"/>
  <c r="AM38" i="26"/>
  <c r="AM37" i="26"/>
  <c r="AM36" i="26"/>
  <c r="AM35" i="26"/>
  <c r="AM34" i="26"/>
  <c r="AM33" i="26"/>
  <c r="AM32" i="26"/>
  <c r="AM31" i="26"/>
  <c r="AM30" i="26"/>
  <c r="AM29" i="26"/>
  <c r="AM28" i="26"/>
  <c r="AM27" i="26"/>
  <c r="AM26" i="26"/>
  <c r="AM25" i="26"/>
  <c r="AM24" i="26"/>
  <c r="AM23" i="26"/>
  <c r="AM22" i="26"/>
  <c r="AM21" i="26"/>
  <c r="AM20" i="26"/>
  <c r="AM19" i="26"/>
  <c r="AM18" i="26"/>
  <c r="AM17" i="26"/>
  <c r="AM16" i="26"/>
  <c r="AM15" i="26"/>
  <c r="AM14" i="26"/>
  <c r="AM13" i="26"/>
  <c r="AM12" i="26"/>
  <c r="AM11" i="26"/>
  <c r="AM10" i="26"/>
  <c r="AM9" i="26"/>
  <c r="AM8" i="26"/>
  <c r="AM7" i="26"/>
  <c r="AM6" i="26"/>
  <c r="AM5" i="26"/>
  <c r="AM4" i="26"/>
  <c r="AM250" i="25"/>
  <c r="AM249" i="25"/>
  <c r="AM248" i="25"/>
  <c r="AM247" i="25"/>
  <c r="AM246" i="25"/>
  <c r="AM245" i="25"/>
  <c r="AM244" i="25"/>
  <c r="AM243" i="25"/>
  <c r="AM242" i="25"/>
  <c r="AM241" i="25"/>
  <c r="AM240" i="25"/>
  <c r="AM239" i="25"/>
  <c r="AM238" i="25"/>
  <c r="AM237" i="25"/>
  <c r="AM236" i="25"/>
  <c r="AM235" i="25"/>
  <c r="AM234" i="25"/>
  <c r="AM233" i="25"/>
  <c r="AM232" i="25"/>
  <c r="AM231" i="25"/>
  <c r="AM230" i="25"/>
  <c r="AM229" i="25"/>
  <c r="AM228" i="25"/>
  <c r="AM227" i="25"/>
  <c r="AM226" i="25"/>
  <c r="AM225" i="25"/>
  <c r="AM224" i="25"/>
  <c r="AM223" i="25"/>
  <c r="AM222" i="25"/>
  <c r="AM221" i="25"/>
  <c r="AM220" i="25"/>
  <c r="AM219" i="25"/>
  <c r="AM218" i="25"/>
  <c r="AM217" i="25"/>
  <c r="AM216" i="25"/>
  <c r="AM215" i="25"/>
  <c r="AM214" i="25"/>
  <c r="AM213" i="25"/>
  <c r="AM212" i="25"/>
  <c r="AM211" i="25"/>
  <c r="AM210" i="25"/>
  <c r="AM209" i="25"/>
  <c r="AM208" i="25"/>
  <c r="AM207" i="25"/>
  <c r="AM206" i="25"/>
  <c r="AM205" i="25"/>
  <c r="AM204" i="25"/>
  <c r="AM203" i="25"/>
  <c r="AM202" i="25"/>
  <c r="AM201" i="25"/>
  <c r="AM200" i="25"/>
  <c r="AM199" i="25"/>
  <c r="AM198" i="25"/>
  <c r="AM197" i="25"/>
  <c r="AM196" i="25"/>
  <c r="AM195" i="25"/>
  <c r="AM194" i="25"/>
  <c r="AM193" i="25"/>
  <c r="AM192" i="25"/>
  <c r="AM191" i="25"/>
  <c r="AM190" i="25"/>
  <c r="AM189" i="25"/>
  <c r="AM188" i="25"/>
  <c r="AM187" i="25"/>
  <c r="AM186" i="25"/>
  <c r="AM185" i="25"/>
  <c r="AM184" i="25"/>
  <c r="AM183" i="25"/>
  <c r="AM182" i="25"/>
  <c r="AM181" i="25"/>
  <c r="AM180" i="25"/>
  <c r="AM179" i="25"/>
  <c r="AM178" i="25"/>
  <c r="AM177" i="25"/>
  <c r="AM176" i="25"/>
  <c r="AM175" i="25"/>
  <c r="AM174" i="25"/>
  <c r="AM173" i="25"/>
  <c r="AM172" i="25"/>
  <c r="AM171" i="25"/>
  <c r="AM170" i="25"/>
  <c r="AM169" i="25"/>
  <c r="AM168" i="25"/>
  <c r="AM167" i="25"/>
  <c r="AM166" i="25"/>
  <c r="AM165" i="25"/>
  <c r="AM164" i="25"/>
  <c r="AM163" i="25"/>
  <c r="AM162" i="25"/>
  <c r="AM161" i="25"/>
  <c r="AM160" i="25"/>
  <c r="AM159" i="25"/>
  <c r="AM158" i="25"/>
  <c r="AM157" i="25"/>
  <c r="AM156" i="25"/>
  <c r="AM155" i="25"/>
  <c r="AM154" i="25"/>
  <c r="AM153" i="25"/>
  <c r="AM152" i="25"/>
  <c r="AM151" i="25"/>
  <c r="AM150" i="25"/>
  <c r="AM149" i="25"/>
  <c r="AM148" i="25"/>
  <c r="AM147" i="25"/>
  <c r="AM146" i="25"/>
  <c r="AM145" i="25"/>
  <c r="AM144" i="25"/>
  <c r="AM143" i="25"/>
  <c r="AM142" i="25"/>
  <c r="AM141" i="25"/>
  <c r="AM140" i="25"/>
  <c r="AM139" i="25"/>
  <c r="AM138" i="25"/>
  <c r="AM137" i="25"/>
  <c r="AM136" i="25"/>
  <c r="AM135" i="25"/>
  <c r="AM134" i="25"/>
  <c r="AM133" i="25"/>
  <c r="AM132" i="25"/>
  <c r="AM131" i="25"/>
  <c r="AM130" i="25"/>
  <c r="AM129" i="25"/>
  <c r="AM128" i="25"/>
  <c r="AM127" i="25"/>
  <c r="AM126" i="25"/>
  <c r="AM125" i="25"/>
  <c r="AM124" i="25"/>
  <c r="AM123" i="25"/>
  <c r="AM122" i="25"/>
  <c r="AM121" i="25"/>
  <c r="AM120" i="25"/>
  <c r="AM119" i="25"/>
  <c r="AM118" i="25"/>
  <c r="AM117" i="25"/>
  <c r="AM116" i="25"/>
  <c r="AM115" i="25"/>
  <c r="AM114" i="25"/>
  <c r="AM113" i="25"/>
  <c r="AM112" i="25"/>
  <c r="AM111" i="25"/>
  <c r="AM110" i="25"/>
  <c r="AM109" i="25"/>
  <c r="AM108" i="25"/>
  <c r="AM107" i="25"/>
  <c r="AM106" i="25"/>
  <c r="AM105" i="25"/>
  <c r="AM104" i="25"/>
  <c r="AM103" i="25"/>
  <c r="AM102" i="25"/>
  <c r="AM101" i="25"/>
  <c r="AM100" i="25"/>
  <c r="AM99" i="25"/>
  <c r="AM98" i="25"/>
  <c r="AM97" i="25"/>
  <c r="AM96" i="25"/>
  <c r="AM95" i="25"/>
  <c r="AM94" i="25"/>
  <c r="AM93" i="25"/>
  <c r="AM92" i="25"/>
  <c r="AM91" i="25"/>
  <c r="AM90" i="25"/>
  <c r="AM89" i="25"/>
  <c r="AM88" i="25"/>
  <c r="AM87" i="25"/>
  <c r="AM86" i="25"/>
  <c r="AM85" i="25"/>
  <c r="AM84" i="25"/>
  <c r="AM83" i="25"/>
  <c r="AM82" i="25"/>
  <c r="AM81" i="25"/>
  <c r="AM80" i="25"/>
  <c r="AM79" i="25"/>
  <c r="AM78" i="25"/>
  <c r="AM77" i="25"/>
  <c r="AM76" i="25"/>
  <c r="AM75" i="25"/>
  <c r="AM74" i="25"/>
  <c r="AM73" i="25"/>
  <c r="AM72" i="25"/>
  <c r="AM71" i="25"/>
  <c r="AM70" i="25"/>
  <c r="AM69" i="25"/>
  <c r="AM68" i="25"/>
  <c r="AM67" i="25"/>
  <c r="AM66" i="25"/>
  <c r="AM65" i="25"/>
  <c r="AM64" i="25"/>
  <c r="AM63" i="25"/>
  <c r="AM62" i="25"/>
  <c r="AM61" i="25"/>
  <c r="AM60" i="25"/>
  <c r="AM59" i="25"/>
  <c r="AM58" i="25"/>
  <c r="AM57" i="25"/>
  <c r="AM56" i="25"/>
  <c r="AM55" i="25"/>
  <c r="AM54" i="25"/>
  <c r="AM53" i="25"/>
  <c r="AM52" i="25"/>
  <c r="AM51" i="25"/>
  <c r="AM50" i="25"/>
  <c r="AM49" i="25"/>
  <c r="AM48" i="25"/>
  <c r="AM47" i="25"/>
  <c r="AM46" i="25"/>
  <c r="AM45" i="25"/>
  <c r="AM44" i="25"/>
  <c r="AM43" i="25"/>
  <c r="AM42" i="25"/>
  <c r="AM41" i="25"/>
  <c r="AM40" i="25"/>
  <c r="AM39" i="25"/>
  <c r="AM38" i="25"/>
  <c r="AM37" i="25"/>
  <c r="AM36" i="25"/>
  <c r="AM35" i="25"/>
  <c r="AM34" i="25"/>
  <c r="AM33" i="25"/>
  <c r="AM32" i="25"/>
  <c r="AM31" i="25"/>
  <c r="AM30" i="25"/>
  <c r="AM29" i="25"/>
  <c r="AM28" i="25"/>
  <c r="AM27" i="25"/>
  <c r="AM26" i="25"/>
  <c r="AM25" i="25"/>
  <c r="AM24" i="25"/>
  <c r="AM23" i="25"/>
  <c r="AM22" i="25"/>
  <c r="AM21" i="25"/>
  <c r="AM20" i="25"/>
  <c r="AM19" i="25"/>
  <c r="AM18" i="25"/>
  <c r="AM17" i="25"/>
  <c r="AM16" i="25"/>
  <c r="AM15" i="25"/>
  <c r="AM14" i="25"/>
  <c r="AM13" i="25"/>
  <c r="AM12" i="25"/>
  <c r="AM11" i="25"/>
  <c r="AM10" i="25"/>
  <c r="AM9" i="25"/>
  <c r="AM8" i="25"/>
  <c r="AM7" i="25"/>
  <c r="AM6" i="25"/>
  <c r="AM5" i="25"/>
  <c r="AM4" i="25"/>
  <c r="AM250" i="24"/>
  <c r="AM249" i="24"/>
  <c r="AM248" i="24"/>
  <c r="AM247" i="24"/>
  <c r="AM246" i="24"/>
  <c r="AM245" i="24"/>
  <c r="AM244" i="24"/>
  <c r="AM243" i="24"/>
  <c r="AM242" i="24"/>
  <c r="AM241" i="24"/>
  <c r="AM240" i="24"/>
  <c r="AM239" i="24"/>
  <c r="AM238" i="24"/>
  <c r="AM237" i="24"/>
  <c r="AM236" i="24"/>
  <c r="AM235" i="24"/>
  <c r="AM234" i="24"/>
  <c r="AM233" i="24"/>
  <c r="AM232" i="24"/>
  <c r="AM231" i="24"/>
  <c r="AM230" i="24"/>
  <c r="AM229" i="24"/>
  <c r="AM228" i="24"/>
  <c r="AM227" i="24"/>
  <c r="AM226" i="24"/>
  <c r="AM225" i="24"/>
  <c r="AM224" i="24"/>
  <c r="AM223" i="24"/>
  <c r="AM222" i="24"/>
  <c r="AM221" i="24"/>
  <c r="AM220" i="24"/>
  <c r="AM219" i="24"/>
  <c r="AM218" i="24"/>
  <c r="AM217" i="24"/>
  <c r="AM216" i="24"/>
  <c r="AM215" i="24"/>
  <c r="AM214" i="24"/>
  <c r="AM213" i="24"/>
  <c r="AM212" i="24"/>
  <c r="AM211" i="24"/>
  <c r="AM210" i="24"/>
  <c r="AM209" i="24"/>
  <c r="AM208" i="24"/>
  <c r="AM207" i="24"/>
  <c r="AM206" i="24"/>
  <c r="AM205" i="24"/>
  <c r="AM204" i="24"/>
  <c r="AM203" i="24"/>
  <c r="AM202" i="24"/>
  <c r="AM201" i="24"/>
  <c r="AM200" i="24"/>
  <c r="AM199" i="24"/>
  <c r="AM198" i="24"/>
  <c r="AM197" i="24"/>
  <c r="AM196" i="24"/>
  <c r="AM195" i="24"/>
  <c r="AM194" i="24"/>
  <c r="AM193" i="24"/>
  <c r="AM192" i="24"/>
  <c r="AM191" i="24"/>
  <c r="AM190" i="24"/>
  <c r="AM189" i="24"/>
  <c r="AM188" i="24"/>
  <c r="AM187" i="24"/>
  <c r="AM186" i="24"/>
  <c r="AM185" i="24"/>
  <c r="AM184" i="24"/>
  <c r="AM183" i="24"/>
  <c r="AM182" i="24"/>
  <c r="AM181" i="24"/>
  <c r="AM180" i="24"/>
  <c r="AM179" i="24"/>
  <c r="AM178" i="24"/>
  <c r="AM177" i="24"/>
  <c r="AM176" i="24"/>
  <c r="AM175" i="24"/>
  <c r="AM174" i="24"/>
  <c r="AM173" i="24"/>
  <c r="AM172" i="24"/>
  <c r="AM171" i="24"/>
  <c r="AM170" i="24"/>
  <c r="AM169" i="24"/>
  <c r="AM168" i="24"/>
  <c r="AM167" i="24"/>
  <c r="AM166" i="24"/>
  <c r="AM165" i="24"/>
  <c r="AM164" i="24"/>
  <c r="AM163" i="24"/>
  <c r="AM162" i="24"/>
  <c r="AM161" i="24"/>
  <c r="AM160" i="24"/>
  <c r="AM159" i="24"/>
  <c r="AM158" i="24"/>
  <c r="AM157" i="24"/>
  <c r="AM156" i="24"/>
  <c r="AM155" i="24"/>
  <c r="AM154" i="24"/>
  <c r="AM153" i="24"/>
  <c r="AM152" i="24"/>
  <c r="AM151" i="24"/>
  <c r="AM150" i="24"/>
  <c r="AM149" i="24"/>
  <c r="AM148" i="24"/>
  <c r="AM147" i="24"/>
  <c r="AM146" i="24"/>
  <c r="AM145" i="24"/>
  <c r="AM144" i="24"/>
  <c r="AM143" i="24"/>
  <c r="AM142" i="24"/>
  <c r="AM141" i="24"/>
  <c r="AM140" i="24"/>
  <c r="AM139" i="24"/>
  <c r="AM138" i="24"/>
  <c r="AM137" i="24"/>
  <c r="AM136" i="24"/>
  <c r="AM135" i="24"/>
  <c r="AM134" i="24"/>
  <c r="AM133" i="24"/>
  <c r="AM132" i="24"/>
  <c r="AM131" i="24"/>
  <c r="AM130" i="24"/>
  <c r="AM129" i="24"/>
  <c r="AM128" i="24"/>
  <c r="AM127" i="24"/>
  <c r="AM126" i="24"/>
  <c r="AM125" i="24"/>
  <c r="AM124" i="24"/>
  <c r="AM123" i="24"/>
  <c r="AM122" i="24"/>
  <c r="AM121" i="24"/>
  <c r="AM120" i="24"/>
  <c r="AM119" i="24"/>
  <c r="AM118" i="24"/>
  <c r="AM117" i="24"/>
  <c r="AM116" i="24"/>
  <c r="AM115" i="24"/>
  <c r="AM114" i="24"/>
  <c r="AM113" i="24"/>
  <c r="AM112" i="24"/>
  <c r="AM111" i="24"/>
  <c r="AM110" i="24"/>
  <c r="AM109" i="24"/>
  <c r="AM108" i="24"/>
  <c r="AM107" i="24"/>
  <c r="AM106" i="24"/>
  <c r="AM105" i="24"/>
  <c r="AM104" i="24"/>
  <c r="AM103" i="24"/>
  <c r="AM102" i="24"/>
  <c r="AM101" i="24"/>
  <c r="AM100" i="24"/>
  <c r="AM99" i="24"/>
  <c r="AM98" i="24"/>
  <c r="AM97" i="24"/>
  <c r="AM96" i="24"/>
  <c r="AM95" i="24"/>
  <c r="AM94" i="24"/>
  <c r="AM93" i="24"/>
  <c r="AM92" i="24"/>
  <c r="AM91" i="24"/>
  <c r="AM90" i="24"/>
  <c r="AM89" i="24"/>
  <c r="AM88" i="24"/>
  <c r="AM87" i="24"/>
  <c r="AM86" i="24"/>
  <c r="AM85" i="24"/>
  <c r="AM84" i="24"/>
  <c r="AM83" i="24"/>
  <c r="AM82" i="24"/>
  <c r="AM81" i="24"/>
  <c r="AM80" i="24"/>
  <c r="AM79" i="24"/>
  <c r="AM78" i="24"/>
  <c r="AM77" i="24"/>
  <c r="AM76" i="24"/>
  <c r="AM75" i="24"/>
  <c r="AM74" i="24"/>
  <c r="AM73" i="24"/>
  <c r="AM72" i="24"/>
  <c r="AM71" i="24"/>
  <c r="AM70" i="24"/>
  <c r="AM69" i="24"/>
  <c r="AM68" i="24"/>
  <c r="AM67" i="24"/>
  <c r="AM66" i="24"/>
  <c r="AM65" i="24"/>
  <c r="AM64" i="24"/>
  <c r="AM63" i="24"/>
  <c r="AM62" i="24"/>
  <c r="AM61" i="24"/>
  <c r="AM60" i="24"/>
  <c r="AM59" i="24"/>
  <c r="AM58" i="24"/>
  <c r="AM57" i="24"/>
  <c r="AM56" i="24"/>
  <c r="AM55" i="24"/>
  <c r="AM54" i="24"/>
  <c r="AM53" i="24"/>
  <c r="AM52" i="24"/>
  <c r="AM51" i="24"/>
  <c r="AM50" i="24"/>
  <c r="AM49" i="24"/>
  <c r="AM48" i="24"/>
  <c r="AM47" i="24"/>
  <c r="AM46" i="24"/>
  <c r="AM45" i="24"/>
  <c r="AM44" i="24"/>
  <c r="AM43" i="24"/>
  <c r="AM42" i="24"/>
  <c r="AM41" i="24"/>
  <c r="AM40" i="24"/>
  <c r="AM39" i="24"/>
  <c r="AM38" i="24"/>
  <c r="AM37" i="24"/>
  <c r="AM36" i="24"/>
  <c r="AM35" i="24"/>
  <c r="AM34" i="24"/>
  <c r="AM33" i="24"/>
  <c r="AM32" i="24"/>
  <c r="AM31" i="24"/>
  <c r="AM30" i="24"/>
  <c r="AM29" i="24"/>
  <c r="AM28" i="24"/>
  <c r="AM27" i="24"/>
  <c r="AM26" i="24"/>
  <c r="AM25" i="24"/>
  <c r="AM24" i="24"/>
  <c r="AM23" i="24"/>
  <c r="AM22" i="24"/>
  <c r="AM21" i="24"/>
  <c r="AM20" i="24"/>
  <c r="AM19" i="24"/>
  <c r="AM18" i="24"/>
  <c r="AM17" i="24"/>
  <c r="AM16" i="24"/>
  <c r="AM15" i="24"/>
  <c r="AM14" i="24"/>
  <c r="AM13" i="24"/>
  <c r="AM12" i="24"/>
  <c r="AM11" i="24"/>
  <c r="AM10" i="24"/>
  <c r="AM9" i="24"/>
  <c r="AM8" i="24"/>
  <c r="AM7" i="24"/>
  <c r="AM6" i="24"/>
  <c r="AM5" i="24"/>
  <c r="AM4" i="24"/>
  <c r="AM250" i="23"/>
  <c r="AM249" i="23"/>
  <c r="AM248" i="23"/>
  <c r="AM247" i="23"/>
  <c r="AM246" i="23"/>
  <c r="AM245" i="23"/>
  <c r="AM244" i="23"/>
  <c r="AM243" i="23"/>
  <c r="AM242" i="23"/>
  <c r="AM241" i="23"/>
  <c r="AM240" i="23"/>
  <c r="AM239" i="23"/>
  <c r="AM238" i="23"/>
  <c r="AM237" i="23"/>
  <c r="AM236" i="23"/>
  <c r="AM235" i="23"/>
  <c r="AM234" i="23"/>
  <c r="AM233" i="23"/>
  <c r="AM232" i="23"/>
  <c r="AM231" i="23"/>
  <c r="AM230" i="23"/>
  <c r="AM229" i="23"/>
  <c r="AM228" i="23"/>
  <c r="AM227" i="23"/>
  <c r="AM226" i="23"/>
  <c r="AM225" i="23"/>
  <c r="AM224" i="23"/>
  <c r="AM223" i="23"/>
  <c r="AM222" i="23"/>
  <c r="AM221" i="23"/>
  <c r="AM220" i="23"/>
  <c r="AM219" i="23"/>
  <c r="AM218" i="23"/>
  <c r="AM217" i="23"/>
  <c r="AM216" i="23"/>
  <c r="AM215" i="23"/>
  <c r="AM214" i="23"/>
  <c r="AM213" i="23"/>
  <c r="AM212" i="23"/>
  <c r="AM211" i="23"/>
  <c r="AM210" i="23"/>
  <c r="AM209" i="23"/>
  <c r="AM208" i="23"/>
  <c r="AM207" i="23"/>
  <c r="AM206" i="23"/>
  <c r="AM205" i="23"/>
  <c r="AM204" i="23"/>
  <c r="AM203" i="23"/>
  <c r="AM202" i="23"/>
  <c r="AM201" i="23"/>
  <c r="AM200" i="23"/>
  <c r="AM199" i="23"/>
  <c r="AM198" i="23"/>
  <c r="AM197" i="23"/>
  <c r="AM196" i="23"/>
  <c r="AM195" i="23"/>
  <c r="AM194" i="23"/>
  <c r="AM193" i="23"/>
  <c r="AM192" i="23"/>
  <c r="AM191" i="23"/>
  <c r="AM190" i="23"/>
  <c r="AM189" i="23"/>
  <c r="AM188" i="23"/>
  <c r="AM187" i="23"/>
  <c r="AM186" i="23"/>
  <c r="AM185" i="23"/>
  <c r="AM184" i="23"/>
  <c r="AM183" i="23"/>
  <c r="AM182" i="23"/>
  <c r="AM181" i="23"/>
  <c r="AM180" i="23"/>
  <c r="AM179" i="23"/>
  <c r="AM178" i="23"/>
  <c r="AM177" i="23"/>
  <c r="AM176" i="23"/>
  <c r="AM175" i="23"/>
  <c r="AM174" i="23"/>
  <c r="AM173" i="23"/>
  <c r="AM172" i="23"/>
  <c r="AM171" i="23"/>
  <c r="AM170" i="23"/>
  <c r="AM169" i="23"/>
  <c r="AM168" i="23"/>
  <c r="AM167" i="23"/>
  <c r="AM166" i="23"/>
  <c r="AM165" i="23"/>
  <c r="AM164" i="23"/>
  <c r="AM163" i="23"/>
  <c r="AM162" i="23"/>
  <c r="AM161" i="23"/>
  <c r="AM160" i="23"/>
  <c r="AM159" i="23"/>
  <c r="AM158" i="23"/>
  <c r="AM157" i="23"/>
  <c r="AM156" i="23"/>
  <c r="AM155" i="23"/>
  <c r="AM154" i="23"/>
  <c r="AM153" i="23"/>
  <c r="AM152" i="23"/>
  <c r="AM151" i="23"/>
  <c r="AM150" i="23"/>
  <c r="AM149" i="23"/>
  <c r="AM148" i="23"/>
  <c r="AM147" i="23"/>
  <c r="AM146" i="23"/>
  <c r="AM145" i="23"/>
  <c r="AM144" i="23"/>
  <c r="AM143" i="23"/>
  <c r="AM142" i="23"/>
  <c r="AM141" i="23"/>
  <c r="AM140" i="23"/>
  <c r="AM139" i="23"/>
  <c r="AM138" i="23"/>
  <c r="AM137" i="23"/>
  <c r="AM136" i="23"/>
  <c r="AM135" i="23"/>
  <c r="AM134" i="23"/>
  <c r="AM133" i="23"/>
  <c r="AM132" i="23"/>
  <c r="AM131" i="23"/>
  <c r="AM130" i="23"/>
  <c r="AM129" i="23"/>
  <c r="AM128" i="23"/>
  <c r="AM127" i="23"/>
  <c r="AM126" i="23"/>
  <c r="AM125" i="23"/>
  <c r="AM124" i="23"/>
  <c r="AM123" i="23"/>
  <c r="AM122" i="23"/>
  <c r="AM121" i="23"/>
  <c r="AM120" i="23"/>
  <c r="AM119" i="23"/>
  <c r="AM118" i="23"/>
  <c r="AM117" i="23"/>
  <c r="AM116" i="23"/>
  <c r="AM115" i="23"/>
  <c r="AM114" i="23"/>
  <c r="AM113" i="23"/>
  <c r="AM112" i="23"/>
  <c r="AM111" i="23"/>
  <c r="AM110" i="23"/>
  <c r="AM109" i="23"/>
  <c r="AM108" i="23"/>
  <c r="AM107" i="23"/>
  <c r="AM106" i="23"/>
  <c r="AM105" i="23"/>
  <c r="AM104" i="23"/>
  <c r="AM103" i="23"/>
  <c r="AM102" i="23"/>
  <c r="AM101" i="23"/>
  <c r="AM100" i="23"/>
  <c r="AM99" i="23"/>
  <c r="AM98" i="23"/>
  <c r="AM97" i="23"/>
  <c r="AM96" i="23"/>
  <c r="AM95" i="23"/>
  <c r="AM94" i="23"/>
  <c r="AM93" i="23"/>
  <c r="AM92" i="23"/>
  <c r="AM91" i="23"/>
  <c r="AM90" i="23"/>
  <c r="AM89" i="23"/>
  <c r="AM88" i="23"/>
  <c r="AM87" i="23"/>
  <c r="AM86" i="23"/>
  <c r="AM85" i="23"/>
  <c r="AM84" i="23"/>
  <c r="AM83" i="23"/>
  <c r="AM82" i="23"/>
  <c r="AM81" i="23"/>
  <c r="AM80" i="23"/>
  <c r="AM79" i="23"/>
  <c r="AM78" i="23"/>
  <c r="AM77" i="23"/>
  <c r="AM76" i="23"/>
  <c r="AM75" i="23"/>
  <c r="AM74" i="23"/>
  <c r="AM73" i="23"/>
  <c r="AM72" i="23"/>
  <c r="AM71" i="23"/>
  <c r="AM70" i="23"/>
  <c r="AM69" i="23"/>
  <c r="AM68" i="23"/>
  <c r="AM67" i="23"/>
  <c r="AM66" i="23"/>
  <c r="AM65" i="23"/>
  <c r="AM64" i="23"/>
  <c r="AM63" i="23"/>
  <c r="AM62" i="23"/>
  <c r="AM61" i="23"/>
  <c r="AM60" i="23"/>
  <c r="AM59" i="23"/>
  <c r="AM58" i="23"/>
  <c r="AM57" i="23"/>
  <c r="AM56" i="23"/>
  <c r="AM55" i="23"/>
  <c r="AM54" i="23"/>
  <c r="AM53" i="23"/>
  <c r="AM52" i="23"/>
  <c r="AM51" i="23"/>
  <c r="AM50" i="23"/>
  <c r="AM49" i="23"/>
  <c r="AM48" i="23"/>
  <c r="AM47" i="23"/>
  <c r="AM46" i="23"/>
  <c r="AM45" i="23"/>
  <c r="AM44" i="23"/>
  <c r="AM43" i="23"/>
  <c r="AM42" i="23"/>
  <c r="AM41" i="23"/>
  <c r="AM40" i="23"/>
  <c r="AM39" i="23"/>
  <c r="AM38" i="23"/>
  <c r="AM37" i="23"/>
  <c r="AM36" i="23"/>
  <c r="AM35" i="23"/>
  <c r="AM34" i="23"/>
  <c r="AM33" i="23"/>
  <c r="AM32" i="23"/>
  <c r="AM31" i="23"/>
  <c r="AM30" i="23"/>
  <c r="AM29" i="23"/>
  <c r="AM28" i="23"/>
  <c r="AM27" i="23"/>
  <c r="AM26" i="23"/>
  <c r="AM25" i="23"/>
  <c r="AM24" i="23"/>
  <c r="AM23" i="23"/>
  <c r="AM22" i="23"/>
  <c r="AM21" i="23"/>
  <c r="AM20" i="23"/>
  <c r="AM19" i="23"/>
  <c r="AM18" i="23"/>
  <c r="AM17" i="23"/>
  <c r="AM16" i="23"/>
  <c r="AM15" i="23"/>
  <c r="AM14" i="23"/>
  <c r="AM13" i="23"/>
  <c r="AM12" i="23"/>
  <c r="AM11" i="23"/>
  <c r="AM10" i="23"/>
  <c r="AM9" i="23"/>
  <c r="AM8" i="23"/>
  <c r="AM7" i="23"/>
  <c r="AM6" i="23"/>
  <c r="AM5" i="23"/>
  <c r="AM4" i="23"/>
  <c r="AM250" i="22"/>
  <c r="AM249" i="22"/>
  <c r="AM248" i="22"/>
  <c r="AM247" i="22"/>
  <c r="AM246" i="22"/>
  <c r="AM245" i="22"/>
  <c r="AM244" i="22"/>
  <c r="AM243" i="22"/>
  <c r="AM242" i="22"/>
  <c r="AM241" i="22"/>
  <c r="AM240" i="22"/>
  <c r="AM239" i="22"/>
  <c r="AM238" i="22"/>
  <c r="AM237" i="22"/>
  <c r="AM236" i="22"/>
  <c r="AM235" i="22"/>
  <c r="AM234" i="22"/>
  <c r="AM233" i="22"/>
  <c r="AM232" i="22"/>
  <c r="AM231" i="22"/>
  <c r="AM230" i="22"/>
  <c r="AM229" i="22"/>
  <c r="AM228" i="22"/>
  <c r="AM227" i="22"/>
  <c r="AM226" i="22"/>
  <c r="AM225" i="22"/>
  <c r="AM224" i="22"/>
  <c r="AM223" i="22"/>
  <c r="AM222" i="22"/>
  <c r="AM221" i="22"/>
  <c r="AM220" i="22"/>
  <c r="AM219" i="22"/>
  <c r="AM218" i="22"/>
  <c r="AM217" i="22"/>
  <c r="AM216" i="22"/>
  <c r="AM215" i="22"/>
  <c r="AM214" i="22"/>
  <c r="AM213" i="22"/>
  <c r="AM212" i="22"/>
  <c r="AM211" i="22"/>
  <c r="AM210" i="22"/>
  <c r="AM209" i="22"/>
  <c r="AM208" i="22"/>
  <c r="AM207" i="22"/>
  <c r="AM206" i="22"/>
  <c r="AM205" i="22"/>
  <c r="AM204" i="22"/>
  <c r="AM203" i="22"/>
  <c r="AM202" i="22"/>
  <c r="AM201" i="22"/>
  <c r="AM200" i="22"/>
  <c r="AM199" i="22"/>
  <c r="AM198" i="22"/>
  <c r="AM197" i="22"/>
  <c r="AM196" i="22"/>
  <c r="AM195" i="22"/>
  <c r="AM194" i="22"/>
  <c r="AM193" i="22"/>
  <c r="AM192" i="22"/>
  <c r="AM191" i="22"/>
  <c r="AM190" i="22"/>
  <c r="AM189" i="22"/>
  <c r="AM188" i="22"/>
  <c r="AM187" i="22"/>
  <c r="AM186" i="22"/>
  <c r="AM185" i="22"/>
  <c r="AM184" i="22"/>
  <c r="AM183" i="22"/>
  <c r="AM182" i="22"/>
  <c r="AM181" i="22"/>
  <c r="AM180" i="22"/>
  <c r="AM179" i="22"/>
  <c r="AM178" i="22"/>
  <c r="AM177" i="22"/>
  <c r="AM176" i="22"/>
  <c r="AM175" i="22"/>
  <c r="AM174" i="22"/>
  <c r="AM173" i="22"/>
  <c r="AM172" i="22"/>
  <c r="AM171" i="22"/>
  <c r="AM170" i="22"/>
  <c r="AM169" i="22"/>
  <c r="AM168" i="22"/>
  <c r="AM167" i="22"/>
  <c r="AM166" i="22"/>
  <c r="AM165" i="22"/>
  <c r="AM164" i="22"/>
  <c r="AM163" i="22"/>
  <c r="AM162" i="22"/>
  <c r="AM161" i="22"/>
  <c r="AM160" i="22"/>
  <c r="AM159" i="22"/>
  <c r="AM158" i="22"/>
  <c r="AM157" i="22"/>
  <c r="AM156" i="22"/>
  <c r="AM155" i="22"/>
  <c r="AM154" i="22"/>
  <c r="AM153" i="22"/>
  <c r="AM152" i="22"/>
  <c r="AM151" i="22"/>
  <c r="AM150" i="22"/>
  <c r="AM149" i="22"/>
  <c r="AM148" i="22"/>
  <c r="AM147" i="22"/>
  <c r="AM146" i="22"/>
  <c r="AM145" i="22"/>
  <c r="AM144" i="22"/>
  <c r="AM143" i="22"/>
  <c r="AM142" i="22"/>
  <c r="AM141" i="22"/>
  <c r="AM140" i="22"/>
  <c r="AM139" i="22"/>
  <c r="AM138" i="22"/>
  <c r="AM137" i="22"/>
  <c r="AM136" i="22"/>
  <c r="AM135" i="22"/>
  <c r="AM134" i="22"/>
  <c r="AM133" i="22"/>
  <c r="AM132" i="22"/>
  <c r="AM131" i="22"/>
  <c r="AM130" i="22"/>
  <c r="AM129" i="22"/>
  <c r="AM128" i="22"/>
  <c r="AM127" i="22"/>
  <c r="AM126" i="22"/>
  <c r="AM125" i="22"/>
  <c r="AM124" i="22"/>
  <c r="AM123" i="22"/>
  <c r="AM122" i="22"/>
  <c r="AM121" i="22"/>
  <c r="AM120" i="22"/>
  <c r="AM119" i="22"/>
  <c r="AM118" i="22"/>
  <c r="AM117" i="22"/>
  <c r="AM116" i="22"/>
  <c r="AM115" i="22"/>
  <c r="AM114" i="22"/>
  <c r="AM113" i="22"/>
  <c r="AM112" i="22"/>
  <c r="AM111" i="22"/>
  <c r="AM110" i="22"/>
  <c r="AM109" i="22"/>
  <c r="AM108" i="22"/>
  <c r="AM107" i="22"/>
  <c r="AM106" i="22"/>
  <c r="AM105" i="22"/>
  <c r="AM104" i="22"/>
  <c r="AM103" i="22"/>
  <c r="AM102" i="22"/>
  <c r="AM101" i="22"/>
  <c r="AM100" i="22"/>
  <c r="AM99" i="22"/>
  <c r="AM98" i="22"/>
  <c r="AM97" i="22"/>
  <c r="AM96" i="22"/>
  <c r="AM95" i="22"/>
  <c r="AM94" i="22"/>
  <c r="AM93" i="22"/>
  <c r="AM92" i="22"/>
  <c r="AM91" i="22"/>
  <c r="AM90" i="22"/>
  <c r="AM89" i="22"/>
  <c r="AM88" i="22"/>
  <c r="AM87" i="22"/>
  <c r="AM86" i="22"/>
  <c r="AM85" i="22"/>
  <c r="AM84" i="22"/>
  <c r="AM83" i="22"/>
  <c r="AM82" i="22"/>
  <c r="AM81" i="22"/>
  <c r="AM80" i="22"/>
  <c r="AM79" i="22"/>
  <c r="AM78" i="22"/>
  <c r="AM77" i="22"/>
  <c r="AM76" i="22"/>
  <c r="AM75" i="22"/>
  <c r="AM74" i="22"/>
  <c r="AM73" i="22"/>
  <c r="AM72" i="22"/>
  <c r="AM71" i="22"/>
  <c r="AM70" i="22"/>
  <c r="AM69" i="22"/>
  <c r="AM68" i="22"/>
  <c r="AM67" i="22"/>
  <c r="AM66" i="22"/>
  <c r="AM65" i="22"/>
  <c r="AM64" i="22"/>
  <c r="AM63" i="22"/>
  <c r="AM62" i="22"/>
  <c r="AM61" i="22"/>
  <c r="AM60" i="22"/>
  <c r="AM59" i="22"/>
  <c r="AM58" i="22"/>
  <c r="AM57" i="22"/>
  <c r="AM56" i="22"/>
  <c r="AM55" i="22"/>
  <c r="AM54" i="22"/>
  <c r="AM53" i="22"/>
  <c r="AM52" i="22"/>
  <c r="AM51" i="22"/>
  <c r="AM50" i="22"/>
  <c r="AM49" i="22"/>
  <c r="AM48" i="22"/>
  <c r="AM47" i="22"/>
  <c r="AM46" i="22"/>
  <c r="AM45" i="22"/>
  <c r="AM44" i="22"/>
  <c r="AM43" i="22"/>
  <c r="AM42" i="22"/>
  <c r="AM41" i="22"/>
  <c r="AM40" i="22"/>
  <c r="AM39" i="22"/>
  <c r="AM38" i="22"/>
  <c r="AM37" i="22"/>
  <c r="AM36" i="22"/>
  <c r="AM35" i="22"/>
  <c r="AM34" i="22"/>
  <c r="AM33" i="22"/>
  <c r="AM32" i="22"/>
  <c r="AM31" i="22"/>
  <c r="AM30" i="22"/>
  <c r="AM29" i="22"/>
  <c r="AM28" i="22"/>
  <c r="AM27" i="22"/>
  <c r="AM26" i="22"/>
  <c r="AM25" i="22"/>
  <c r="AM24" i="22"/>
  <c r="AM23" i="22"/>
  <c r="AM22" i="22"/>
  <c r="AM21" i="22"/>
  <c r="AM20" i="22"/>
  <c r="AM19" i="22"/>
  <c r="AM18" i="22"/>
  <c r="AM17" i="22"/>
  <c r="AM16" i="22"/>
  <c r="AM15" i="22"/>
  <c r="AM14" i="22"/>
  <c r="AM13" i="22"/>
  <c r="AM12" i="22"/>
  <c r="AM11" i="22"/>
  <c r="AM10" i="22"/>
  <c r="AM9" i="22"/>
  <c r="AM8" i="22"/>
  <c r="AM7" i="22"/>
  <c r="AM6" i="22"/>
  <c r="AM5" i="22"/>
  <c r="AM4" i="22"/>
  <c r="A44" i="17"/>
  <c r="A44" i="19"/>
  <c r="A44" i="21"/>
  <c r="A43" i="21"/>
  <c r="A43" i="19"/>
  <c r="A43" i="17"/>
  <c r="AM4" i="1"/>
  <c r="M9" i="17"/>
  <c r="N9" i="19"/>
  <c r="K8" i="3"/>
  <c r="N7" i="17"/>
  <c r="L9" i="21"/>
  <c r="G6" i="19"/>
  <c r="O6" i="19"/>
  <c r="O9" i="19"/>
  <c r="I9" i="17"/>
  <c r="E6" i="21"/>
  <c r="F9" i="19"/>
  <c r="N7" i="19"/>
  <c r="M5" i="3"/>
  <c r="L6" i="21"/>
  <c r="G8" i="3"/>
  <c r="L8" i="3"/>
  <c r="H9" i="19"/>
  <c r="O5" i="3"/>
  <c r="J9" i="17"/>
  <c r="K9" i="19"/>
  <c r="I7" i="17"/>
  <c r="J6" i="17"/>
  <c r="H7" i="17"/>
  <c r="L7" i="19"/>
  <c r="H6" i="17"/>
  <c r="G6" i="17"/>
  <c r="O9" i="21"/>
  <c r="L7" i="21"/>
  <c r="G9" i="21"/>
  <c r="K7" i="17"/>
  <c r="N5" i="3"/>
  <c r="E8" i="3"/>
  <c r="G7" i="17"/>
  <c r="K9" i="21"/>
  <c r="I6" i="19"/>
  <c r="K7" i="21"/>
  <c r="E9" i="19"/>
  <c r="G9" i="19"/>
  <c r="H8" i="3"/>
  <c r="G5" i="3"/>
  <c r="F9" i="17"/>
  <c r="H9" i="17"/>
  <c r="J6" i="21"/>
  <c r="G6" i="3"/>
  <c r="J6" i="3"/>
  <c r="E7" i="19"/>
  <c r="G6" i="21"/>
  <c r="I6" i="17"/>
  <c r="M7" i="21"/>
  <c r="J9" i="19"/>
  <c r="J5" i="3"/>
  <c r="F7" i="19"/>
  <c r="H5" i="3"/>
  <c r="I6" i="3"/>
  <c r="D9" i="21"/>
  <c r="E6" i="3"/>
  <c r="O8" i="3"/>
  <c r="F6" i="17"/>
  <c r="M6" i="3"/>
  <c r="K6" i="21"/>
  <c r="O6" i="17"/>
  <c r="I9" i="19"/>
  <c r="N7" i="21"/>
  <c r="O6" i="3"/>
  <c r="K6" i="3"/>
  <c r="F5" i="3"/>
  <c r="N8" i="3"/>
  <c r="H6" i="19"/>
  <c r="I7" i="21"/>
  <c r="H6" i="3"/>
  <c r="M7" i="17"/>
  <c r="O9" i="17"/>
  <c r="H7" i="19"/>
  <c r="K9" i="17"/>
  <c r="O7" i="19"/>
  <c r="L9" i="17"/>
  <c r="K5" i="3"/>
  <c r="H6" i="21"/>
  <c r="I7" i="19"/>
  <c r="O7" i="17"/>
  <c r="E6" i="19"/>
  <c r="M6" i="21"/>
  <c r="E5" i="3"/>
  <c r="N9" i="17"/>
  <c r="E7" i="17"/>
  <c r="F8" i="3"/>
  <c r="L7" i="17"/>
  <c r="G7" i="19"/>
  <c r="F9" i="21"/>
  <c r="H7" i="21"/>
  <c r="O7" i="21"/>
  <c r="G7" i="21"/>
  <c r="M9" i="19"/>
  <c r="N9" i="21"/>
  <c r="M6" i="17"/>
  <c r="J6" i="19"/>
  <c r="D9" i="17"/>
  <c r="L9" i="19"/>
  <c r="K7" i="19"/>
  <c r="J7" i="17"/>
  <c r="O6" i="21"/>
  <c r="E9" i="17"/>
  <c r="I6" i="21"/>
  <c r="N6" i="17"/>
  <c r="L5" i="3"/>
  <c r="I5" i="3"/>
  <c r="J7" i="19"/>
  <c r="K6" i="17"/>
  <c r="J7" i="21"/>
  <c r="F6" i="3"/>
  <c r="F6" i="21"/>
  <c r="L6" i="19"/>
  <c r="L6" i="17"/>
  <c r="H9" i="21"/>
  <c r="D9" i="19"/>
  <c r="K6" i="19"/>
  <c r="M8" i="3"/>
  <c r="N6" i="3"/>
  <c r="J8" i="3"/>
  <c r="I9" i="21"/>
  <c r="M9" i="21"/>
  <c r="N6" i="21"/>
  <c r="M6" i="19"/>
  <c r="N6" i="19"/>
  <c r="F7" i="21"/>
  <c r="E9" i="21"/>
  <c r="L6" i="3"/>
  <c r="F7" i="17"/>
  <c r="F6" i="19"/>
  <c r="M7" i="19"/>
  <c r="E6" i="17"/>
  <c r="I8" i="3"/>
  <c r="J9" i="21"/>
  <c r="E7" i="21"/>
  <c r="G9" i="17"/>
  <c r="AM5" i="1" l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3" i="1"/>
  <c r="AM224" i="1"/>
  <c r="AM225" i="1"/>
  <c r="AM226" i="1"/>
  <c r="AM227" i="1"/>
  <c r="AM228" i="1"/>
  <c r="AM229" i="1"/>
  <c r="AM230" i="1"/>
  <c r="AM231" i="1"/>
  <c r="AM232" i="1"/>
  <c r="AM233" i="1"/>
  <c r="AM234" i="1"/>
  <c r="AM235" i="1"/>
  <c r="AM236" i="1"/>
  <c r="AM237" i="1"/>
  <c r="AM238" i="1"/>
  <c r="AM239" i="1"/>
  <c r="AM240" i="1"/>
  <c r="AM241" i="1"/>
  <c r="AM242" i="1"/>
  <c r="AM243" i="1"/>
  <c r="AM244" i="1"/>
  <c r="AM245" i="1"/>
  <c r="AM246" i="1"/>
  <c r="AM247" i="1"/>
  <c r="AM248" i="1"/>
  <c r="AM249" i="1"/>
  <c r="AM250" i="1"/>
  <c r="A2" i="21"/>
  <c r="A2" i="19"/>
  <c r="A2" i="20"/>
  <c r="A1" i="4"/>
  <c r="A2" i="4" s="1"/>
  <c r="A3" i="4" s="1"/>
  <c r="A4" i="4" s="1"/>
  <c r="A5" i="4" s="1"/>
  <c r="A6" i="4" s="1"/>
  <c r="A7" i="4" s="1"/>
  <c r="A8" i="4" s="1"/>
  <c r="A9" i="4" s="1"/>
  <c r="A10" i="4" s="1"/>
  <c r="A11" i="4" s="1"/>
  <c r="A12" i="4" s="1"/>
  <c r="L46" i="20" l="1"/>
  <c r="K46" i="20"/>
  <c r="J46" i="20"/>
  <c r="G46" i="20"/>
  <c r="F46" i="20"/>
  <c r="E46" i="20"/>
  <c r="M62" i="21" l="1"/>
  <c r="I62" i="21"/>
  <c r="J62" i="21" s="1"/>
  <c r="K62" i="21" s="1"/>
  <c r="L62" i="21" s="1"/>
  <c r="H62" i="21"/>
  <c r="D62" i="21"/>
  <c r="I61" i="21"/>
  <c r="D61" i="21"/>
  <c r="D100" i="21" s="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D5" i="21"/>
  <c r="E5" i="21" s="1"/>
  <c r="F5" i="21" s="1"/>
  <c r="G5" i="21" s="1"/>
  <c r="H5" i="21" s="1"/>
  <c r="I5" i="21" s="1"/>
  <c r="J5" i="21" s="1"/>
  <c r="K5" i="21" s="1"/>
  <c r="L5" i="21" s="1"/>
  <c r="M5" i="21" s="1"/>
  <c r="N5" i="21" s="1"/>
  <c r="O5" i="21" s="1"/>
  <c r="A28" i="20"/>
  <c r="A27" i="20"/>
  <c r="M45" i="20"/>
  <c r="I46" i="20"/>
  <c r="H46" i="20"/>
  <c r="D46" i="20"/>
  <c r="F45" i="20" s="1"/>
  <c r="J45" i="20"/>
  <c r="I45" i="20"/>
  <c r="M46" i="20" s="1"/>
  <c r="E45" i="20"/>
  <c r="D45" i="20"/>
  <c r="D68" i="20" s="1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D5" i="20"/>
  <c r="E5" i="20" s="1"/>
  <c r="F5" i="20" s="1"/>
  <c r="G5" i="20" s="1"/>
  <c r="H5" i="20" s="1"/>
  <c r="I5" i="20" s="1"/>
  <c r="J5" i="20" s="1"/>
  <c r="K5" i="20" s="1"/>
  <c r="L5" i="20" s="1"/>
  <c r="M5" i="20" s="1"/>
  <c r="N5" i="20" s="1"/>
  <c r="O5" i="20" s="1"/>
  <c r="I62" i="19"/>
  <c r="J62" i="19" s="1"/>
  <c r="K62" i="19" s="1"/>
  <c r="L62" i="19" s="1"/>
  <c r="H62" i="19"/>
  <c r="D62" i="19"/>
  <c r="I61" i="19"/>
  <c r="M62" i="19" s="1"/>
  <c r="D61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D5" i="19"/>
  <c r="E5" i="19" s="1"/>
  <c r="F5" i="19" s="1"/>
  <c r="G5" i="19" s="1"/>
  <c r="H5" i="19" s="1"/>
  <c r="I5" i="19" s="1"/>
  <c r="J5" i="19" s="1"/>
  <c r="K5" i="19" s="1"/>
  <c r="L5" i="19" s="1"/>
  <c r="M5" i="19" s="1"/>
  <c r="N5" i="19" s="1"/>
  <c r="O5" i="19" s="1"/>
  <c r="I62" i="17"/>
  <c r="D62" i="17"/>
  <c r="E62" i="17" s="1"/>
  <c r="F62" i="17" s="1"/>
  <c r="G62" i="17" s="1"/>
  <c r="I61" i="17"/>
  <c r="D61" i="17"/>
  <c r="I62" i="3"/>
  <c r="J62" i="3" s="1"/>
  <c r="K62" i="3" s="1"/>
  <c r="L62" i="3" s="1"/>
  <c r="D62" i="3"/>
  <c r="E62" i="3" s="1"/>
  <c r="F62" i="3" s="1"/>
  <c r="G62" i="3" s="1"/>
  <c r="I61" i="3"/>
  <c r="D61" i="3"/>
  <c r="H62" i="3" s="1"/>
  <c r="E37" i="19"/>
  <c r="E31" i="19"/>
  <c r="E28" i="19"/>
  <c r="E29" i="19"/>
  <c r="E36" i="19"/>
  <c r="E33" i="19"/>
  <c r="E34" i="19"/>
  <c r="E40" i="19"/>
  <c r="E24" i="19"/>
  <c r="E41" i="19"/>
  <c r="E30" i="19"/>
  <c r="E25" i="19"/>
  <c r="E26" i="19"/>
  <c r="E27" i="19"/>
  <c r="E23" i="19"/>
  <c r="E38" i="19"/>
  <c r="E32" i="19"/>
  <c r="E39" i="19"/>
  <c r="E35" i="19"/>
  <c r="N27" i="19"/>
  <c r="H38" i="21"/>
  <c r="I35" i="21"/>
  <c r="O35" i="19"/>
  <c r="L26" i="21"/>
  <c r="L32" i="3"/>
  <c r="M41" i="21"/>
  <c r="F32" i="3"/>
  <c r="L39" i="17"/>
  <c r="E35" i="17"/>
  <c r="O34" i="21"/>
  <c r="H24" i="21"/>
  <c r="J28" i="17"/>
  <c r="K34" i="17"/>
  <c r="M31" i="21"/>
  <c r="F26" i="17"/>
  <c r="M27" i="3"/>
  <c r="M24" i="3"/>
  <c r="G34" i="3"/>
  <c r="L26" i="19"/>
  <c r="F37" i="17"/>
  <c r="F30" i="3"/>
  <c r="L33" i="19"/>
  <c r="N34" i="17"/>
  <c r="O29" i="17"/>
  <c r="I22" i="3"/>
  <c r="O28" i="19"/>
  <c r="L34" i="21"/>
  <c r="E32" i="21"/>
  <c r="L40" i="3"/>
  <c r="L27" i="21"/>
  <c r="F29" i="17"/>
  <c r="K31" i="21"/>
  <c r="E33" i="17"/>
  <c r="E27" i="21"/>
  <c r="G36" i="21"/>
  <c r="E35" i="3"/>
  <c r="G24" i="19"/>
  <c r="G31" i="21"/>
  <c r="M22" i="3"/>
  <c r="N40" i="21"/>
  <c r="H28" i="21"/>
  <c r="N33" i="3"/>
  <c r="K31" i="3"/>
  <c r="I28" i="17"/>
  <c r="K29" i="21"/>
  <c r="K34" i="21"/>
  <c r="I33" i="17"/>
  <c r="J35" i="21"/>
  <c r="J31" i="3"/>
  <c r="K36" i="17"/>
  <c r="M23" i="21"/>
  <c r="N34" i="3"/>
  <c r="G31" i="17"/>
  <c r="N25" i="17"/>
  <c r="O27" i="21"/>
  <c r="H24" i="3"/>
  <c r="N24" i="21"/>
  <c r="G23" i="3"/>
  <c r="M37" i="19"/>
  <c r="F35" i="17"/>
  <c r="F29" i="3"/>
  <c r="H26" i="17"/>
  <c r="O28" i="17"/>
  <c r="H38" i="19"/>
  <c r="I30" i="17"/>
  <c r="O24" i="3"/>
  <c r="F38" i="21"/>
  <c r="L36" i="3"/>
  <c r="M40" i="21"/>
  <c r="G34" i="19"/>
  <c r="M37" i="3"/>
  <c r="J27" i="3"/>
  <c r="G34" i="17"/>
  <c r="I28" i="21"/>
  <c r="J25" i="19"/>
  <c r="N41" i="21"/>
  <c r="I30" i="19"/>
  <c r="I36" i="17"/>
  <c r="L25" i="21"/>
  <c r="E29" i="17"/>
  <c r="N24" i="19"/>
  <c r="O25" i="21"/>
  <c r="H28" i="3"/>
  <c r="J33" i="3"/>
  <c r="J25" i="3"/>
  <c r="L26" i="3"/>
  <c r="N26" i="19"/>
  <c r="N32" i="3"/>
  <c r="G27" i="21"/>
  <c r="M34" i="17"/>
  <c r="F34" i="3"/>
  <c r="K34" i="19"/>
  <c r="N36" i="19"/>
  <c r="J34" i="19"/>
  <c r="G23" i="21"/>
  <c r="O22" i="3"/>
  <c r="O31" i="3"/>
  <c r="G30" i="21"/>
  <c r="E28" i="21"/>
  <c r="H35" i="3"/>
  <c r="O28" i="3"/>
  <c r="L28" i="3"/>
  <c r="L41" i="21"/>
  <c r="G36" i="3"/>
  <c r="N34" i="19"/>
  <c r="O38" i="3"/>
  <c r="H27" i="3"/>
  <c r="N26" i="21"/>
  <c r="K37" i="3"/>
  <c r="I40" i="21"/>
  <c r="K41" i="21"/>
  <c r="L35" i="17"/>
  <c r="E29" i="3"/>
  <c r="K36" i="21"/>
  <c r="O26" i="17"/>
  <c r="N35" i="17"/>
  <c r="H38" i="3"/>
  <c r="I34" i="21"/>
  <c r="O29" i="19"/>
  <c r="L23" i="3"/>
  <c r="E39" i="21"/>
  <c r="L40" i="21"/>
  <c r="M28" i="19"/>
  <c r="F36" i="3"/>
  <c r="K24" i="19"/>
  <c r="E33" i="21"/>
  <c r="H25" i="19"/>
  <c r="M38" i="21"/>
  <c r="O24" i="19"/>
  <c r="H35" i="19"/>
  <c r="N25" i="3"/>
  <c r="K24" i="3"/>
  <c r="I41" i="19"/>
  <c r="K32" i="17"/>
  <c r="L25" i="17"/>
  <c r="E27" i="3"/>
  <c r="K27" i="3"/>
  <c r="N39" i="3"/>
  <c r="E32" i="3"/>
  <c r="E23" i="3"/>
  <c r="M27" i="17"/>
  <c r="H33" i="17"/>
  <c r="E25" i="21"/>
  <c r="L41" i="17"/>
  <c r="N23" i="17"/>
  <c r="G38" i="3"/>
  <c r="M30" i="17"/>
  <c r="J28" i="19"/>
  <c r="G40" i="3"/>
  <c r="J35" i="19"/>
  <c r="K37" i="19"/>
  <c r="N28" i="21"/>
  <c r="F33" i="21"/>
  <c r="F39" i="17"/>
  <c r="I26" i="3"/>
  <c r="J34" i="17"/>
  <c r="L29" i="3"/>
  <c r="M38" i="17"/>
  <c r="F30" i="19"/>
  <c r="M30" i="3"/>
  <c r="N29" i="3"/>
  <c r="G27" i="19"/>
  <c r="M35" i="17"/>
  <c r="F29" i="21"/>
  <c r="H26" i="21"/>
  <c r="I27" i="3"/>
  <c r="I26" i="19"/>
  <c r="G40" i="21"/>
  <c r="N25" i="21"/>
  <c r="O30" i="19"/>
  <c r="H23" i="21"/>
  <c r="N41" i="19"/>
  <c r="E37" i="17"/>
  <c r="K35" i="17"/>
  <c r="L31" i="21"/>
  <c r="F31" i="21"/>
  <c r="O32" i="21"/>
  <c r="I24" i="21"/>
  <c r="O34" i="3"/>
  <c r="H22" i="3"/>
  <c r="I27" i="19"/>
  <c r="O23" i="3"/>
  <c r="H40" i="17"/>
  <c r="F37" i="19"/>
  <c r="H37" i="19"/>
  <c r="K33" i="19"/>
  <c r="M29" i="3"/>
  <c r="N38" i="17"/>
  <c r="G32" i="21"/>
  <c r="N33" i="17"/>
  <c r="H37" i="3"/>
  <c r="N31" i="17"/>
  <c r="M26" i="3"/>
  <c r="H35" i="17"/>
  <c r="N36" i="3"/>
  <c r="H34" i="3"/>
  <c r="J32" i="21"/>
  <c r="L36" i="17"/>
  <c r="L24" i="19"/>
  <c r="L36" i="19"/>
  <c r="G24" i="3"/>
  <c r="H31" i="3"/>
  <c r="F24" i="3"/>
  <c r="E40" i="17"/>
  <c r="G34" i="21"/>
  <c r="N25" i="19"/>
  <c r="N30" i="3"/>
  <c r="I38" i="3"/>
  <c r="K23" i="19"/>
  <c r="J39" i="21"/>
  <c r="E40" i="3"/>
  <c r="M25" i="17"/>
  <c r="N31" i="19"/>
  <c r="G25" i="21"/>
  <c r="N26" i="3"/>
  <c r="J25" i="21"/>
  <c r="H26" i="19"/>
  <c r="J29" i="21"/>
  <c r="K35" i="19"/>
  <c r="O30" i="21"/>
  <c r="J37" i="17"/>
  <c r="M27" i="21"/>
  <c r="M30" i="19"/>
  <c r="O34" i="17"/>
  <c r="H31" i="19"/>
  <c r="N24" i="3"/>
  <c r="K40" i="21"/>
  <c r="I33" i="19"/>
  <c r="K30" i="3"/>
  <c r="L36" i="21"/>
  <c r="E32" i="17"/>
  <c r="K31" i="19"/>
  <c r="O38" i="21"/>
  <c r="F32" i="21"/>
  <c r="F25" i="17"/>
  <c r="L39" i="21"/>
  <c r="N31" i="21"/>
  <c r="G40" i="19"/>
  <c r="M32" i="3"/>
  <c r="J24" i="3"/>
  <c r="G37" i="17"/>
  <c r="J40" i="17"/>
  <c r="K26" i="21"/>
  <c r="O38" i="19"/>
  <c r="J26" i="19"/>
  <c r="L38" i="19"/>
  <c r="H29" i="3"/>
  <c r="J30" i="21"/>
  <c r="H25" i="3"/>
  <c r="F23" i="19"/>
  <c r="L29" i="21"/>
  <c r="M40" i="19"/>
  <c r="F32" i="19"/>
  <c r="K40" i="3"/>
  <c r="I23" i="17"/>
  <c r="F33" i="3"/>
  <c r="I41" i="21"/>
  <c r="J36" i="19"/>
  <c r="O39" i="19"/>
  <c r="N29" i="19"/>
  <c r="O38" i="17"/>
  <c r="H37" i="17"/>
  <c r="I35" i="17"/>
  <c r="J31" i="21"/>
  <c r="L37" i="17"/>
  <c r="F29" i="19"/>
  <c r="L34" i="3"/>
  <c r="M39" i="3"/>
  <c r="F25" i="19"/>
  <c r="L32" i="17"/>
  <c r="E38" i="17"/>
  <c r="F28" i="19"/>
  <c r="J35" i="3"/>
  <c r="F37" i="21"/>
  <c r="E39" i="17"/>
  <c r="M26" i="21"/>
  <c r="N38" i="3"/>
  <c r="H39" i="3"/>
  <c r="M30" i="21"/>
  <c r="N27" i="17"/>
  <c r="J22" i="3"/>
  <c r="L27" i="17"/>
  <c r="E33" i="3"/>
  <c r="O25" i="3"/>
  <c r="H41" i="17"/>
  <c r="O32" i="3"/>
  <c r="O40" i="21"/>
  <c r="I40" i="19"/>
  <c r="N30" i="19"/>
  <c r="H32" i="17"/>
  <c r="F35" i="19"/>
  <c r="G37" i="21"/>
  <c r="L24" i="3"/>
  <c r="M31" i="3"/>
  <c r="F36" i="19"/>
  <c r="J38" i="17"/>
  <c r="H29" i="21"/>
  <c r="G26" i="17"/>
  <c r="I38" i="21"/>
  <c r="H28" i="17"/>
  <c r="H28" i="19"/>
  <c r="K24" i="17"/>
  <c r="F25" i="21"/>
  <c r="E34" i="17"/>
  <c r="H27" i="17"/>
  <c r="F30" i="21"/>
  <c r="L31" i="19"/>
  <c r="O31" i="17"/>
  <c r="E37" i="3"/>
  <c r="G35" i="17"/>
  <c r="K33" i="3"/>
  <c r="K32" i="3"/>
  <c r="K37" i="17"/>
  <c r="M28" i="17"/>
  <c r="J41" i="19"/>
  <c r="L26" i="17"/>
  <c r="M39" i="17"/>
  <c r="F28" i="21"/>
  <c r="L38" i="17"/>
  <c r="I24" i="3"/>
  <c r="F36" i="17"/>
  <c r="I32" i="3"/>
  <c r="J33" i="21"/>
  <c r="M36" i="19"/>
  <c r="I26" i="17"/>
  <c r="H27" i="19"/>
  <c r="M41" i="19"/>
  <c r="N39" i="19"/>
  <c r="G27" i="3"/>
  <c r="M32" i="17"/>
  <c r="J38" i="3"/>
  <c r="H34" i="19"/>
  <c r="J28" i="3"/>
  <c r="K30" i="19"/>
  <c r="O30" i="3"/>
  <c r="J27" i="17"/>
  <c r="M37" i="17"/>
  <c r="J31" i="17"/>
  <c r="E28" i="17"/>
  <c r="L34" i="17"/>
  <c r="M29" i="21"/>
  <c r="F31" i="17"/>
  <c r="K41" i="17"/>
  <c r="I40" i="17"/>
  <c r="F26" i="3"/>
  <c r="I25" i="19"/>
  <c r="J23" i="17"/>
  <c r="M25" i="19"/>
  <c r="I25" i="17"/>
  <c r="H32" i="21"/>
  <c r="J39" i="3"/>
  <c r="G33" i="19"/>
  <c r="H34" i="21"/>
  <c r="I31" i="3"/>
  <c r="K26" i="17"/>
  <c r="L34" i="19"/>
  <c r="E38" i="21"/>
  <c r="O37" i="19"/>
  <c r="H36" i="19"/>
  <c r="O36" i="19"/>
  <c r="F36" i="21"/>
  <c r="I31" i="19"/>
  <c r="O31" i="21"/>
  <c r="E23" i="17"/>
  <c r="N37" i="21"/>
  <c r="O34" i="19"/>
  <c r="H27" i="21"/>
  <c r="O29" i="3"/>
  <c r="K28" i="21"/>
  <c r="E31" i="17"/>
  <c r="K27" i="17"/>
  <c r="L35" i="3"/>
  <c r="K27" i="19"/>
  <c r="E35" i="21"/>
  <c r="G29" i="19"/>
  <c r="K26" i="3"/>
  <c r="H40" i="19"/>
  <c r="L39" i="19"/>
  <c r="M23" i="17"/>
  <c r="G36" i="19"/>
  <c r="J34" i="21"/>
  <c r="K24" i="21"/>
  <c r="J30" i="19"/>
  <c r="K27" i="21"/>
  <c r="L32" i="19"/>
  <c r="N36" i="17"/>
  <c r="G28" i="17"/>
  <c r="N31" i="3"/>
  <c r="O33" i="3"/>
  <c r="H23" i="3"/>
  <c r="M31" i="19"/>
  <c r="G22" i="3"/>
  <c r="K29" i="17"/>
  <c r="M25" i="3"/>
  <c r="E27" i="17"/>
  <c r="K30" i="17"/>
  <c r="L33" i="17"/>
  <c r="E30" i="3"/>
  <c r="G39" i="21"/>
  <c r="G28" i="3"/>
  <c r="O27" i="3"/>
  <c r="F40" i="3"/>
  <c r="F37" i="3"/>
  <c r="F31" i="19"/>
  <c r="K28" i="3"/>
  <c r="O35" i="21"/>
  <c r="J23" i="21"/>
  <c r="F24" i="19"/>
  <c r="F22" i="3"/>
  <c r="I26" i="21"/>
  <c r="F40" i="21"/>
  <c r="L33" i="21"/>
  <c r="G37" i="19"/>
  <c r="E39" i="3"/>
  <c r="H24" i="17"/>
  <c r="K28" i="17"/>
  <c r="F35" i="3"/>
  <c r="I29" i="19"/>
  <c r="K23" i="21"/>
  <c r="L29" i="17"/>
  <c r="F23" i="3"/>
  <c r="O37" i="17"/>
  <c r="I39" i="3"/>
  <c r="O27" i="17"/>
  <c r="G25" i="19"/>
  <c r="I23" i="21"/>
  <c r="O30" i="17"/>
  <c r="H29" i="17"/>
  <c r="F24" i="21"/>
  <c r="L30" i="21"/>
  <c r="M34" i="21"/>
  <c r="F41" i="17"/>
  <c r="L31" i="17"/>
  <c r="I32" i="17"/>
  <c r="F33" i="19"/>
  <c r="I40" i="3"/>
  <c r="J23" i="3"/>
  <c r="M35" i="3"/>
  <c r="I31" i="17"/>
  <c r="H36" i="3"/>
  <c r="J29" i="17"/>
  <c r="I36" i="19"/>
  <c r="K23" i="3"/>
  <c r="L22" i="3"/>
  <c r="O25" i="17"/>
  <c r="H32" i="19"/>
  <c r="O33" i="17"/>
  <c r="G38" i="17"/>
  <c r="I23" i="3"/>
  <c r="O23" i="19"/>
  <c r="H33" i="21"/>
  <c r="G40" i="17"/>
  <c r="I38" i="17"/>
  <c r="G35" i="21"/>
  <c r="J34" i="3"/>
  <c r="L38" i="21"/>
  <c r="J36" i="3"/>
  <c r="K31" i="17"/>
  <c r="M39" i="19"/>
  <c r="N38" i="21"/>
  <c r="G23" i="17"/>
  <c r="N38" i="19"/>
  <c r="O27" i="19"/>
  <c r="H23" i="19"/>
  <c r="N27" i="3"/>
  <c r="F26" i="19"/>
  <c r="M32" i="19"/>
  <c r="N36" i="21"/>
  <c r="H36" i="21"/>
  <c r="N28" i="17"/>
  <c r="K39" i="3"/>
  <c r="H38" i="17"/>
  <c r="K25" i="19"/>
  <c r="K25" i="3"/>
  <c r="J39" i="19"/>
  <c r="N33" i="21"/>
  <c r="I37" i="3"/>
  <c r="E36" i="21"/>
  <c r="N37" i="17"/>
  <c r="O37" i="3"/>
  <c r="K32" i="19"/>
  <c r="M24" i="17"/>
  <c r="F38" i="19"/>
  <c r="O33" i="21"/>
  <c r="O23" i="17"/>
  <c r="I34" i="3"/>
  <c r="J41" i="21"/>
  <c r="K29" i="3"/>
  <c r="M26" i="19"/>
  <c r="F39" i="3"/>
  <c r="M35" i="19"/>
  <c r="N23" i="21"/>
  <c r="G35" i="3"/>
  <c r="M23" i="19"/>
  <c r="F23" i="21"/>
  <c r="G24" i="17"/>
  <c r="F40" i="19"/>
  <c r="G27" i="17"/>
  <c r="J26" i="17"/>
  <c r="L28" i="19"/>
  <c r="E31" i="3"/>
  <c r="N35" i="19"/>
  <c r="I30" i="21"/>
  <c r="I25" i="21"/>
  <c r="K38" i="21"/>
  <c r="G30" i="19"/>
  <c r="M34" i="19"/>
  <c r="L37" i="19"/>
  <c r="G41" i="17"/>
  <c r="E24" i="3"/>
  <c r="N24" i="17"/>
  <c r="E25" i="17"/>
  <c r="J40" i="19"/>
  <c r="E34" i="21"/>
  <c r="E22" i="3"/>
  <c r="L27" i="3"/>
  <c r="M33" i="21"/>
  <c r="O32" i="19"/>
  <c r="H37" i="21"/>
  <c r="J30" i="17"/>
  <c r="M29" i="19"/>
  <c r="J33" i="17"/>
  <c r="K33" i="17"/>
  <c r="E34" i="3"/>
  <c r="N40" i="19"/>
  <c r="H33" i="19"/>
  <c r="N28" i="19"/>
  <c r="O35" i="3"/>
  <c r="H31" i="17"/>
  <c r="N37" i="19"/>
  <c r="G33" i="3"/>
  <c r="L38" i="3"/>
  <c r="K38" i="17"/>
  <c r="L35" i="19"/>
  <c r="E25" i="3"/>
  <c r="O39" i="17"/>
  <c r="H24" i="19"/>
  <c r="O24" i="17"/>
  <c r="G25" i="3"/>
  <c r="I33" i="3"/>
  <c r="O41" i="17"/>
  <c r="H29" i="19"/>
  <c r="F39" i="21"/>
  <c r="G38" i="21"/>
  <c r="J26" i="3"/>
  <c r="J27" i="21"/>
  <c r="K23" i="17"/>
  <c r="N35" i="21"/>
  <c r="G28" i="21"/>
  <c r="N29" i="21"/>
  <c r="O40" i="17"/>
  <c r="H25" i="17"/>
  <c r="N22" i="3"/>
  <c r="G32" i="19"/>
  <c r="J32" i="3"/>
  <c r="F23" i="17"/>
  <c r="E30" i="21"/>
  <c r="I34" i="17"/>
  <c r="G29" i="3"/>
  <c r="I35" i="3"/>
  <c r="J29" i="3"/>
  <c r="L33" i="3"/>
  <c r="M24" i="19"/>
  <c r="G32" i="17"/>
  <c r="M38" i="3"/>
  <c r="N28" i="3"/>
  <c r="G37" i="3"/>
  <c r="L37" i="3"/>
  <c r="F35" i="21"/>
  <c r="L41" i="19"/>
  <c r="N32" i="17"/>
  <c r="G26" i="19"/>
  <c r="M35" i="21"/>
  <c r="J28" i="21"/>
  <c r="G33" i="21"/>
  <c r="J26" i="21"/>
  <c r="K39" i="19"/>
  <c r="N26" i="17"/>
  <c r="I28" i="19"/>
  <c r="J24" i="17"/>
  <c r="H25" i="21"/>
  <c r="L25" i="3"/>
  <c r="M27" i="19"/>
  <c r="J38" i="21"/>
  <c r="L27" i="19"/>
  <c r="M36" i="17"/>
  <c r="O31" i="19"/>
  <c r="H39" i="19"/>
  <c r="I23" i="19"/>
  <c r="O40" i="3"/>
  <c r="L24" i="17"/>
  <c r="L29" i="19"/>
  <c r="M29" i="17"/>
  <c r="F27" i="21"/>
  <c r="L39" i="3"/>
  <c r="E37" i="21"/>
  <c r="E26" i="21"/>
  <c r="I31" i="21"/>
  <c r="M33" i="3"/>
  <c r="I27" i="17"/>
  <c r="K38" i="19"/>
  <c r="O32" i="17"/>
  <c r="M33" i="19"/>
  <c r="E23" i="21"/>
  <c r="N23" i="3"/>
  <c r="G25" i="17"/>
  <c r="J25" i="17"/>
  <c r="I37" i="21"/>
  <c r="F25" i="3"/>
  <c r="I25" i="3"/>
  <c r="G39" i="17"/>
  <c r="E30" i="17"/>
  <c r="L32" i="21"/>
  <c r="I32" i="21"/>
  <c r="H36" i="17"/>
  <c r="N35" i="3"/>
  <c r="E26" i="3"/>
  <c r="O25" i="19"/>
  <c r="E40" i="21"/>
  <c r="K22" i="3"/>
  <c r="O41" i="21"/>
  <c r="G26" i="21"/>
  <c r="H41" i="21"/>
  <c r="H32" i="3"/>
  <c r="I34" i="19"/>
  <c r="K35" i="21"/>
  <c r="L23" i="19"/>
  <c r="N41" i="17"/>
  <c r="G36" i="17"/>
  <c r="M32" i="21"/>
  <c r="N33" i="19"/>
  <c r="H23" i="17"/>
  <c r="M40" i="17"/>
  <c r="G39" i="3"/>
  <c r="J29" i="19"/>
  <c r="J32" i="17"/>
  <c r="K41" i="19"/>
  <c r="E36" i="17"/>
  <c r="N27" i="21"/>
  <c r="H41" i="19"/>
  <c r="N34" i="21"/>
  <c r="O35" i="17"/>
  <c r="H39" i="17"/>
  <c r="N40" i="3"/>
  <c r="G39" i="19"/>
  <c r="F26" i="21"/>
  <c r="G28" i="19"/>
  <c r="I38" i="19"/>
  <c r="J30" i="3"/>
  <c r="L23" i="17"/>
  <c r="M41" i="17"/>
  <c r="G26" i="3"/>
  <c r="M38" i="19"/>
  <c r="N23" i="19"/>
  <c r="G32" i="3"/>
  <c r="M40" i="3"/>
  <c r="F41" i="19"/>
  <c r="I39" i="17"/>
  <c r="E41" i="17"/>
  <c r="F31" i="3"/>
  <c r="O39" i="3"/>
  <c r="H40" i="3"/>
  <c r="I24" i="17"/>
  <c r="J24" i="19"/>
  <c r="L25" i="19"/>
  <c r="F34" i="19"/>
  <c r="L23" i="21"/>
  <c r="M36" i="21"/>
  <c r="F27" i="17"/>
  <c r="K40" i="19"/>
  <c r="G35" i="19"/>
  <c r="K40" i="17"/>
  <c r="M28" i="3"/>
  <c r="F39" i="19"/>
  <c r="K25" i="17"/>
  <c r="I39" i="21"/>
  <c r="F27" i="3"/>
  <c r="H30" i="17"/>
  <c r="J36" i="21"/>
  <c r="O24" i="21"/>
  <c r="I24" i="19"/>
  <c r="G38" i="19"/>
  <c r="I33" i="21"/>
  <c r="E26" i="17"/>
  <c r="K26" i="19"/>
  <c r="L28" i="17"/>
  <c r="J35" i="17"/>
  <c r="K39" i="17"/>
  <c r="M33" i="17"/>
  <c r="K35" i="3"/>
  <c r="N37" i="3"/>
  <c r="O29" i="21"/>
  <c r="H35" i="21"/>
  <c r="O36" i="17"/>
  <c r="K34" i="3"/>
  <c r="E28" i="3"/>
  <c r="K32" i="21"/>
  <c r="L30" i="19"/>
  <c r="E31" i="21"/>
  <c r="K36" i="19"/>
  <c r="O26" i="21"/>
  <c r="I28" i="3"/>
  <c r="F34" i="21"/>
  <c r="O26" i="19"/>
  <c r="I37" i="17"/>
  <c r="J23" i="19"/>
  <c r="H34" i="17"/>
  <c r="I35" i="19"/>
  <c r="J27" i="19"/>
  <c r="J33" i="19"/>
  <c r="E24" i="17"/>
  <c r="L30" i="17"/>
  <c r="N40" i="17"/>
  <c r="N39" i="17"/>
  <c r="E41" i="21"/>
  <c r="I29" i="17"/>
  <c r="O36" i="3"/>
  <c r="G29" i="21"/>
  <c r="G23" i="19"/>
  <c r="M26" i="17"/>
  <c r="O41" i="19"/>
  <c r="H40" i="21"/>
  <c r="J40" i="3"/>
  <c r="K36" i="3"/>
  <c r="M37" i="21"/>
  <c r="F32" i="17"/>
  <c r="M24" i="21"/>
  <c r="M28" i="21"/>
  <c r="G30" i="17"/>
  <c r="L40" i="19"/>
  <c r="F38" i="17"/>
  <c r="G24" i="21"/>
  <c r="I37" i="19"/>
  <c r="J37" i="21"/>
  <c r="L24" i="21"/>
  <c r="M39" i="21"/>
  <c r="G33" i="17"/>
  <c r="M23" i="3"/>
  <c r="N30" i="21"/>
  <c r="G29" i="17"/>
  <c r="M25" i="21"/>
  <c r="F33" i="17"/>
  <c r="I32" i="19"/>
  <c r="F27" i="19"/>
  <c r="O28" i="21"/>
  <c r="H33" i="3"/>
  <c r="J36" i="17"/>
  <c r="K39" i="21"/>
  <c r="M36" i="3"/>
  <c r="F30" i="17"/>
  <c r="L28" i="21"/>
  <c r="M31" i="17"/>
  <c r="G30" i="3"/>
  <c r="L37" i="21"/>
  <c r="E29" i="21"/>
  <c r="F24" i="17"/>
  <c r="L30" i="3"/>
  <c r="I30" i="3"/>
  <c r="K38" i="3"/>
  <c r="K28" i="19"/>
  <c r="N29" i="17"/>
  <c r="O40" i="19"/>
  <c r="I29" i="3"/>
  <c r="O36" i="21"/>
  <c r="L31" i="3"/>
  <c r="E36" i="3"/>
  <c r="K30" i="21"/>
  <c r="L35" i="21"/>
  <c r="F28" i="17"/>
  <c r="J39" i="17"/>
  <c r="K29" i="19"/>
  <c r="K37" i="21"/>
  <c r="L40" i="17"/>
  <c r="E24" i="21"/>
  <c r="O37" i="21"/>
  <c r="H39" i="21"/>
  <c r="O23" i="21"/>
  <c r="F40" i="17"/>
  <c r="I39" i="19"/>
  <c r="O26" i="3"/>
  <c r="H30" i="3"/>
  <c r="E38" i="3"/>
  <c r="F41" i="21"/>
  <c r="H31" i="21"/>
  <c r="J24" i="21"/>
  <c r="J31" i="19"/>
  <c r="I36" i="3"/>
  <c r="J41" i="17"/>
  <c r="J37" i="3"/>
  <c r="I29" i="21"/>
  <c r="M34" i="3"/>
  <c r="N30" i="17"/>
  <c r="G31" i="19"/>
  <c r="N32" i="19"/>
  <c r="J38" i="19"/>
  <c r="H26" i="3"/>
  <c r="J32" i="19"/>
  <c r="K33" i="21"/>
  <c r="J37" i="19"/>
  <c r="N32" i="21"/>
  <c r="F38" i="3"/>
  <c r="J40" i="21"/>
  <c r="N39" i="21"/>
  <c r="H30" i="21"/>
  <c r="I27" i="21"/>
  <c r="O39" i="21"/>
  <c r="F28" i="3"/>
  <c r="I41" i="17"/>
  <c r="G41" i="21"/>
  <c r="F34" i="17"/>
  <c r="K25" i="21"/>
  <c r="O33" i="19"/>
  <c r="H30" i="19"/>
  <c r="G31" i="3"/>
  <c r="I36" i="21"/>
  <c r="G41" i="19"/>
  <c r="M9" i="20"/>
  <c r="H9" i="20"/>
  <c r="H6" i="20"/>
  <c r="L9" i="20"/>
  <c r="K7" i="20"/>
  <c r="D5" i="3"/>
  <c r="D6" i="21"/>
  <c r="D6" i="17"/>
  <c r="D6" i="19"/>
  <c r="G7" i="20"/>
  <c r="D8" i="3"/>
  <c r="J9" i="20"/>
  <c r="D7" i="19"/>
  <c r="L6" i="20"/>
  <c r="F9" i="20"/>
  <c r="L7" i="20"/>
  <c r="K6" i="20"/>
  <c r="N7" i="20"/>
  <c r="O6" i="20"/>
  <c r="D9" i="20"/>
  <c r="I9" i="20"/>
  <c r="M7" i="20"/>
  <c r="M6" i="20"/>
  <c r="K9" i="20"/>
  <c r="N9" i="20"/>
  <c r="D7" i="17"/>
  <c r="G6" i="20"/>
  <c r="G9" i="20"/>
  <c r="D6" i="3"/>
  <c r="H7" i="20"/>
  <c r="E9" i="20"/>
  <c r="J7" i="20"/>
  <c r="O7" i="20"/>
  <c r="D7" i="21"/>
  <c r="F7" i="20"/>
  <c r="O9" i="20"/>
  <c r="I6" i="20"/>
  <c r="I7" i="20"/>
  <c r="J6" i="20"/>
  <c r="N6" i="20"/>
  <c r="F6" i="20"/>
  <c r="D100" i="17" l="1"/>
  <c r="I100" i="17"/>
  <c r="J61" i="21"/>
  <c r="J100" i="21" s="1"/>
  <c r="E61" i="21"/>
  <c r="E62" i="21"/>
  <c r="F62" i="21" s="1"/>
  <c r="G62" i="21" s="1"/>
  <c r="J61" i="19"/>
  <c r="J100" i="19" s="1"/>
  <c r="E61" i="19"/>
  <c r="E62" i="19"/>
  <c r="J62" i="17"/>
  <c r="K62" i="17" s="1"/>
  <c r="L62" i="17" s="1"/>
  <c r="M62" i="17"/>
  <c r="H62" i="17"/>
  <c r="E61" i="17"/>
  <c r="D100" i="19"/>
  <c r="I100" i="19"/>
  <c r="D100" i="3"/>
  <c r="I100" i="3"/>
  <c r="M62" i="3"/>
  <c r="K61" i="21"/>
  <c r="I100" i="21"/>
  <c r="F61" i="21"/>
  <c r="I22" i="20"/>
  <c r="I20" i="20"/>
  <c r="I18" i="20"/>
  <c r="I16" i="20"/>
  <c r="I14" i="20"/>
  <c r="I12" i="20"/>
  <c r="I10" i="20"/>
  <c r="I13" i="20"/>
  <c r="I21" i="20"/>
  <c r="I11" i="20"/>
  <c r="I19" i="20"/>
  <c r="I17" i="20"/>
  <c r="I15" i="20"/>
  <c r="J22" i="20"/>
  <c r="J20" i="20"/>
  <c r="J16" i="20"/>
  <c r="J18" i="20"/>
  <c r="J14" i="20"/>
  <c r="J12" i="20"/>
  <c r="J10" i="20"/>
  <c r="J11" i="20"/>
  <c r="J21" i="20"/>
  <c r="J15" i="20"/>
  <c r="J13" i="20"/>
  <c r="J19" i="20"/>
  <c r="J17" i="20"/>
  <c r="N17" i="20"/>
  <c r="N13" i="20"/>
  <c r="N11" i="20"/>
  <c r="N21" i="20"/>
  <c r="N19" i="20"/>
  <c r="N15" i="20"/>
  <c r="N16" i="20"/>
  <c r="N10" i="20"/>
  <c r="N18" i="20"/>
  <c r="N14" i="20"/>
  <c r="N22" i="20"/>
  <c r="N12" i="20"/>
  <c r="N20" i="20"/>
  <c r="F21" i="20"/>
  <c r="F19" i="20"/>
  <c r="F15" i="20"/>
  <c r="F13" i="20"/>
  <c r="F11" i="20"/>
  <c r="F17" i="20"/>
  <c r="F22" i="20"/>
  <c r="F16" i="20"/>
  <c r="F20" i="20"/>
  <c r="F14" i="20"/>
  <c r="F10" i="20"/>
  <c r="F18" i="20"/>
  <c r="F12" i="20"/>
  <c r="K18" i="20"/>
  <c r="K12" i="20"/>
  <c r="K22" i="20"/>
  <c r="K20" i="20"/>
  <c r="K16" i="20"/>
  <c r="K14" i="20"/>
  <c r="K10" i="20"/>
  <c r="K17" i="20"/>
  <c r="K11" i="20"/>
  <c r="K19" i="20"/>
  <c r="K15" i="20"/>
  <c r="K13" i="20"/>
  <c r="K21" i="20"/>
  <c r="L22" i="20"/>
  <c r="L20" i="20"/>
  <c r="L18" i="20"/>
  <c r="L16" i="20"/>
  <c r="L14" i="20"/>
  <c r="L12" i="20"/>
  <c r="L10" i="20"/>
  <c r="L21" i="20"/>
  <c r="L19" i="20"/>
  <c r="L17" i="20"/>
  <c r="L15" i="20"/>
  <c r="L13" i="20"/>
  <c r="L11" i="20"/>
  <c r="M21" i="20"/>
  <c r="M19" i="20"/>
  <c r="M17" i="20"/>
  <c r="M15" i="20"/>
  <c r="M13" i="20"/>
  <c r="M11" i="20"/>
  <c r="M18" i="20"/>
  <c r="M16" i="20"/>
  <c r="M22" i="20"/>
  <c r="M14" i="20"/>
  <c r="M12" i="20"/>
  <c r="M10" i="20"/>
  <c r="M20" i="20"/>
  <c r="O21" i="20"/>
  <c r="O19" i="20"/>
  <c r="O15" i="20"/>
  <c r="O13" i="20"/>
  <c r="O17" i="20"/>
  <c r="O11" i="20"/>
  <c r="O14" i="20"/>
  <c r="O12" i="20"/>
  <c r="O20" i="20"/>
  <c r="O18" i="20"/>
  <c r="O16" i="20"/>
  <c r="O10" i="20"/>
  <c r="O22" i="20"/>
  <c r="G21" i="20"/>
  <c r="G17" i="20"/>
  <c r="G15" i="20"/>
  <c r="G11" i="20"/>
  <c r="G19" i="20"/>
  <c r="G13" i="20"/>
  <c r="G20" i="20"/>
  <c r="G12" i="20"/>
  <c r="G18" i="20"/>
  <c r="G14" i="20"/>
  <c r="G10" i="20"/>
  <c r="G16" i="20"/>
  <c r="G22" i="20"/>
  <c r="H21" i="20"/>
  <c r="H19" i="20"/>
  <c r="H17" i="20"/>
  <c r="H15" i="20"/>
  <c r="H13" i="20"/>
  <c r="H11" i="20"/>
  <c r="H22" i="20"/>
  <c r="H20" i="20"/>
  <c r="H18" i="20"/>
  <c r="H16" i="20"/>
  <c r="H14" i="20"/>
  <c r="H12" i="20"/>
  <c r="H10" i="20"/>
  <c r="G8" i="20"/>
  <c r="H8" i="20"/>
  <c r="I8" i="20"/>
  <c r="M8" i="20"/>
  <c r="I25" i="20"/>
  <c r="I23" i="20"/>
  <c r="I24" i="20"/>
  <c r="K25" i="20"/>
  <c r="K23" i="20"/>
  <c r="K24" i="20"/>
  <c r="O8" i="20"/>
  <c r="M24" i="20"/>
  <c r="M25" i="20"/>
  <c r="M23" i="20"/>
  <c r="L25" i="20"/>
  <c r="L23" i="20"/>
  <c r="L24" i="20"/>
  <c r="N25" i="20"/>
  <c r="N23" i="20"/>
  <c r="N24" i="20"/>
  <c r="G24" i="20"/>
  <c r="G25" i="20"/>
  <c r="G23" i="20"/>
  <c r="O24" i="20"/>
  <c r="O23" i="20"/>
  <c r="O25" i="20"/>
  <c r="K8" i="20"/>
  <c r="F25" i="20"/>
  <c r="F23" i="20"/>
  <c r="F24" i="20"/>
  <c r="J8" i="20"/>
  <c r="H24" i="20"/>
  <c r="H25" i="20"/>
  <c r="H23" i="20"/>
  <c r="L8" i="20"/>
  <c r="J24" i="20"/>
  <c r="J25" i="20"/>
  <c r="J23" i="20"/>
  <c r="F8" i="20"/>
  <c r="N8" i="20"/>
  <c r="K45" i="20"/>
  <c r="L45" i="20"/>
  <c r="E68" i="20"/>
  <c r="M68" i="20"/>
  <c r="J68" i="20"/>
  <c r="I68" i="20"/>
  <c r="L61" i="19"/>
  <c r="L100" i="19" s="1"/>
  <c r="K61" i="19"/>
  <c r="J61" i="17"/>
  <c r="K61" i="3"/>
  <c r="J61" i="3"/>
  <c r="J100" i="3" s="1"/>
  <c r="F61" i="3"/>
  <c r="E61" i="3"/>
  <c r="E100" i="3" s="1"/>
  <c r="D34" i="3"/>
  <c r="D36" i="3"/>
  <c r="D41" i="19"/>
  <c r="D24" i="3"/>
  <c r="D38" i="3"/>
  <c r="D26" i="21"/>
  <c r="D40" i="21"/>
  <c r="D35" i="17"/>
  <c r="D32" i="17"/>
  <c r="D38" i="21"/>
  <c r="D37" i="17"/>
  <c r="D27" i="19"/>
  <c r="D27" i="17"/>
  <c r="D25" i="19"/>
  <c r="D33" i="21"/>
  <c r="D31" i="19"/>
  <c r="D39" i="21"/>
  <c r="D41" i="21"/>
  <c r="D35" i="21"/>
  <c r="D31" i="21"/>
  <c r="D25" i="3"/>
  <c r="D38" i="17"/>
  <c r="D38" i="19"/>
  <c r="D40" i="17"/>
  <c r="D32" i="19"/>
  <c r="D36" i="17"/>
  <c r="D26" i="19"/>
  <c r="D35" i="19"/>
  <c r="D36" i="21"/>
  <c r="D22" i="3"/>
  <c r="D40" i="3"/>
  <c r="D37" i="21"/>
  <c r="D34" i="19"/>
  <c r="D28" i="21"/>
  <c r="D34" i="17"/>
  <c r="D25" i="17"/>
  <c r="D27" i="21"/>
  <c r="D27" i="3"/>
  <c r="D23" i="17"/>
  <c r="D36" i="19"/>
  <c r="D23" i="3"/>
  <c r="D33" i="3"/>
  <c r="D32" i="3"/>
  <c r="D28" i="17"/>
  <c r="D33" i="17"/>
  <c r="D30" i="21"/>
  <c r="D39" i="19"/>
  <c r="D25" i="21"/>
  <c r="D37" i="19"/>
  <c r="D41" i="17"/>
  <c r="D35" i="3"/>
  <c r="D40" i="19"/>
  <c r="D29" i="3"/>
  <c r="D28" i="3"/>
  <c r="D29" i="19"/>
  <c r="D37" i="3"/>
  <c r="D24" i="21"/>
  <c r="D32" i="21"/>
  <c r="D29" i="21"/>
  <c r="D30" i="19"/>
  <c r="D23" i="21"/>
  <c r="D39" i="17"/>
  <c r="D30" i="17"/>
  <c r="D23" i="19"/>
  <c r="D26" i="3"/>
  <c r="D30" i="3"/>
  <c r="D33" i="19"/>
  <c r="D39" i="3"/>
  <c r="D29" i="17"/>
  <c r="D34" i="21"/>
  <c r="D24" i="17"/>
  <c r="D26" i="17"/>
  <c r="D28" i="19"/>
  <c r="D24" i="19"/>
  <c r="D31" i="17"/>
  <c r="D31" i="3"/>
  <c r="E100" i="21" l="1"/>
  <c r="G61" i="21"/>
  <c r="G100" i="21" s="1"/>
  <c r="F62" i="19"/>
  <c r="F61" i="19"/>
  <c r="E100" i="19"/>
  <c r="K61" i="17"/>
  <c r="K100" i="17" s="1"/>
  <c r="F100" i="21"/>
  <c r="H61" i="21"/>
  <c r="K68" i="20"/>
  <c r="L68" i="20"/>
  <c r="K100" i="19"/>
  <c r="J100" i="17"/>
  <c r="E100" i="17"/>
  <c r="L61" i="21"/>
  <c r="K100" i="21"/>
  <c r="G45" i="20"/>
  <c r="F68" i="20"/>
  <c r="M61" i="19"/>
  <c r="L61" i="17"/>
  <c r="F61" i="17"/>
  <c r="F100" i="17" s="1"/>
  <c r="K100" i="3"/>
  <c r="F100" i="3"/>
  <c r="L61" i="3"/>
  <c r="M61" i="3"/>
  <c r="M100" i="3" s="1"/>
  <c r="G61" i="3"/>
  <c r="H61" i="3"/>
  <c r="H100" i="3" s="1"/>
  <c r="F100" i="19" l="1"/>
  <c r="G62" i="19"/>
  <c r="H61" i="19" s="1"/>
  <c r="H100" i="19" s="1"/>
  <c r="G61" i="19"/>
  <c r="G100" i="19" s="1"/>
  <c r="G100" i="3"/>
  <c r="H100" i="21"/>
  <c r="L100" i="17"/>
  <c r="L100" i="21"/>
  <c r="M61" i="21"/>
  <c r="G68" i="20"/>
  <c r="H45" i="20"/>
  <c r="M100" i="19"/>
  <c r="M61" i="17"/>
  <c r="G61" i="17"/>
  <c r="G100" i="17" s="1"/>
  <c r="L100" i="3"/>
  <c r="M100" i="17" l="1"/>
  <c r="M100" i="21"/>
  <c r="H68" i="20"/>
  <c r="H61" i="17"/>
  <c r="H100" i="17" s="1"/>
  <c r="D43" i="3" l="1"/>
  <c r="C43" i="3"/>
  <c r="C44" i="17" l="1"/>
  <c r="O44" i="17" l="1"/>
  <c r="N44" i="17"/>
  <c r="M44" i="17"/>
  <c r="L44" i="17"/>
  <c r="K44" i="17"/>
  <c r="J44" i="17"/>
  <c r="I44" i="17"/>
  <c r="H44" i="17"/>
  <c r="G44" i="17"/>
  <c r="F44" i="17"/>
  <c r="E44" i="17"/>
  <c r="D44" i="17"/>
  <c r="O43" i="3"/>
  <c r="N43" i="3"/>
  <c r="M43" i="3"/>
  <c r="L43" i="3"/>
  <c r="K43" i="3"/>
  <c r="J43" i="3"/>
  <c r="I43" i="3"/>
  <c r="H43" i="3"/>
  <c r="G43" i="3"/>
  <c r="F43" i="3"/>
  <c r="E43" i="3"/>
  <c r="D5" i="17" l="1"/>
  <c r="E5" i="17" s="1"/>
  <c r="F5" i="17" s="1"/>
  <c r="G5" i="17" s="1"/>
  <c r="H5" i="17" s="1"/>
  <c r="I5" i="17" s="1"/>
  <c r="J5" i="17" s="1"/>
  <c r="K5" i="17" s="1"/>
  <c r="L5" i="17" s="1"/>
  <c r="M5" i="17" s="1"/>
  <c r="N5" i="17" s="1"/>
  <c r="O5" i="17" s="1"/>
  <c r="E2" i="16" a="1"/>
  <c r="E2" i="16" s="1"/>
  <c r="F2" i="16" s="1" a="1"/>
  <c r="F2" i="16" s="1"/>
  <c r="E3" i="16" l="1" a="1"/>
  <c r="E3" i="16" s="1"/>
  <c r="F3" i="16" s="1" a="1"/>
  <c r="F3" i="16" s="1"/>
  <c r="E4" i="16" l="1" a="1"/>
  <c r="E4" i="16" s="1"/>
  <c r="E5" i="16" s="1" a="1"/>
  <c r="E5" i="16" s="1"/>
  <c r="E6" i="16" l="1" a="1"/>
  <c r="E6" i="16" s="1"/>
  <c r="E7" i="16" l="1" a="1"/>
  <c r="E7" i="16" s="1"/>
  <c r="E8" i="16" l="1" a="1"/>
  <c r="E8" i="16" s="1"/>
  <c r="E9" i="16" s="1" a="1"/>
  <c r="E9" i="16" s="1"/>
  <c r="E10" i="16" l="1" a="1"/>
  <c r="E10" i="16" s="1"/>
  <c r="E11" i="16" l="1" a="1"/>
  <c r="E11" i="16" s="1"/>
  <c r="E12" i="16" l="1" a="1"/>
  <c r="E12" i="16" s="1"/>
  <c r="E13" i="16" s="1" a="1"/>
  <c r="E13" i="16" s="1"/>
  <c r="E14" i="16" l="1" a="1"/>
  <c r="E14" i="16" s="1"/>
  <c r="E15" i="16" l="1" a="1"/>
  <c r="E15" i="16" s="1"/>
  <c r="E16" i="16" s="1" a="1"/>
  <c r="E16" i="16" s="1"/>
  <c r="E17" i="16" l="1" a="1"/>
  <c r="E17" i="16" s="1"/>
  <c r="E18" i="16" s="1" a="1"/>
  <c r="E18" i="16" s="1"/>
  <c r="E19" i="16" s="1" a="1"/>
  <c r="E19" i="16" s="1"/>
  <c r="E20" i="16" s="1" a="1"/>
  <c r="E20" i="16" s="1"/>
  <c r="E21" i="16" s="1" a="1"/>
  <c r="E21" i="16" s="1"/>
  <c r="E22" i="16" s="1" a="1"/>
  <c r="E22" i="16" s="1"/>
  <c r="E23" i="16" s="1" a="1"/>
  <c r="E23" i="16" s="1"/>
  <c r="E24" i="16" s="1" a="1"/>
  <c r="E24" i="16" s="1"/>
  <c r="E25" i="16" s="1" a="1"/>
  <c r="E25" i="16" s="1"/>
  <c r="E26" i="16" s="1" a="1"/>
  <c r="E26" i="16" s="1"/>
  <c r="E27" i="16" s="1" a="1"/>
  <c r="E27" i="16" s="1"/>
  <c r="E28" i="16" s="1" a="1"/>
  <c r="E28" i="16" s="1"/>
  <c r="E29" i="16" s="1" a="1"/>
  <c r="E29" i="16" s="1"/>
  <c r="E30" i="16" s="1" a="1"/>
  <c r="E30" i="16" s="1"/>
  <c r="E31" i="16" s="1" a="1"/>
  <c r="E31" i="16" s="1"/>
  <c r="E32" i="16" s="1" a="1"/>
  <c r="E32" i="16" s="1"/>
  <c r="E33" i="16" s="1" a="1"/>
  <c r="E33" i="16" s="1"/>
  <c r="E34" i="16" s="1" a="1"/>
  <c r="E34" i="16" s="1"/>
  <c r="E35" i="16" s="1" a="1"/>
  <c r="E35" i="16" s="1"/>
  <c r="E36" i="16" s="1" a="1"/>
  <c r="E36" i="16" s="1"/>
  <c r="E37" i="16" s="1" a="1"/>
  <c r="E37" i="16" s="1"/>
  <c r="E38" i="16" s="1" a="1"/>
  <c r="E38" i="16" s="1"/>
  <c r="E39" i="16" s="1" a="1"/>
  <c r="E39" i="16" s="1"/>
  <c r="E40" i="16" s="1" a="1"/>
  <c r="E40" i="16" s="1"/>
  <c r="E41" i="16" s="1" a="1"/>
  <c r="E41" i="16" s="1"/>
  <c r="E42" i="16" s="1" a="1"/>
  <c r="E42" i="16" s="1"/>
  <c r="E43" i="16" s="1" a="1"/>
  <c r="E43" i="16" s="1"/>
  <c r="E44" i="16" s="1" a="1"/>
  <c r="E44" i="16" s="1"/>
  <c r="E45" i="16" s="1" a="1"/>
  <c r="E45" i="16" s="1"/>
  <c r="E46" i="16" s="1" a="1"/>
  <c r="E46" i="16" s="1"/>
  <c r="E47" i="16" s="1" a="1"/>
  <c r="E47" i="16" s="1"/>
  <c r="E48" i="16" s="1" a="1"/>
  <c r="E48" i="16" s="1"/>
  <c r="E49" i="16" s="1" a="1"/>
  <c r="E49" i="16" s="1"/>
  <c r="E50" i="16" s="1" a="1"/>
  <c r="E50" i="16" s="1"/>
  <c r="E51" i="16" s="1" a="1"/>
  <c r="E51" i="16" s="1"/>
  <c r="E52" i="16" s="1" a="1"/>
  <c r="E52" i="16" s="1"/>
  <c r="E53" i="16" s="1" a="1"/>
  <c r="E53" i="16" s="1"/>
  <c r="E54" i="16" s="1" a="1"/>
  <c r="E54" i="16" s="1"/>
  <c r="E55" i="16" s="1" a="1"/>
  <c r="E55" i="16" s="1"/>
  <c r="E56" i="16" s="1" a="1"/>
  <c r="E56" i="16" s="1"/>
  <c r="E57" i="16" s="1" a="1"/>
  <c r="E57" i="16" s="1"/>
  <c r="E58" i="16" s="1" a="1"/>
  <c r="E58" i="16" s="1"/>
  <c r="E59" i="16" s="1" a="1"/>
  <c r="E59" i="16" s="1"/>
  <c r="E60" i="16" s="1" a="1"/>
  <c r="E60" i="16" s="1"/>
  <c r="E61" i="16" s="1" a="1"/>
  <c r="E61" i="16" s="1"/>
  <c r="E62" i="16" s="1" a="1"/>
  <c r="E62" i="16" s="1"/>
  <c r="E63" i="16" s="1" a="1"/>
  <c r="E63" i="16" s="1"/>
  <c r="E64" i="16" s="1" a="1"/>
  <c r="E64" i="16" s="1"/>
  <c r="E65" i="16" s="1" a="1"/>
  <c r="E65" i="16" s="1"/>
  <c r="E66" i="16" s="1" a="1"/>
  <c r="E66" i="16" s="1"/>
  <c r="E67" i="16" s="1" a="1"/>
  <c r="E67" i="16" s="1"/>
  <c r="E68" i="16" s="1" a="1"/>
  <c r="E68" i="16" s="1"/>
  <c r="E69" i="16" s="1" a="1"/>
  <c r="E69" i="16" s="1"/>
  <c r="E70" i="16" s="1" a="1"/>
  <c r="E70" i="16" s="1"/>
  <c r="E71" i="16" s="1" a="1"/>
  <c r="E71" i="16" s="1"/>
  <c r="E72" i="16" s="1" a="1"/>
  <c r="E72" i="16" s="1"/>
  <c r="E73" i="16" s="1" a="1"/>
  <c r="E73" i="16" s="1"/>
  <c r="E74" i="16" s="1" a="1"/>
  <c r="E74" i="16" s="1"/>
  <c r="E75" i="16" s="1" a="1"/>
  <c r="E75" i="16" s="1"/>
  <c r="E76" i="16" s="1" a="1"/>
  <c r="E76" i="16" s="1"/>
  <c r="E77" i="16" s="1" a="1"/>
  <c r="E77" i="16" s="1"/>
  <c r="E78" i="16" s="1" a="1"/>
  <c r="E78" i="16" s="1"/>
  <c r="E79" i="16" s="1" a="1"/>
  <c r="E79" i="16" s="1"/>
  <c r="E80" i="16" s="1" a="1"/>
  <c r="E80" i="16" s="1"/>
  <c r="E81" i="16" s="1" a="1"/>
  <c r="E81" i="16" s="1"/>
  <c r="E82" i="16" s="1" a="1"/>
  <c r="E82" i="16" s="1"/>
  <c r="E83" i="16" s="1" a="1"/>
  <c r="E83" i="16" s="1"/>
  <c r="E84" i="16" s="1" a="1"/>
  <c r="E84" i="16" s="1"/>
  <c r="E85" i="16" s="1" a="1"/>
  <c r="E85" i="16" s="1"/>
  <c r="E86" i="16" s="1" a="1"/>
  <c r="E86" i="16" s="1"/>
  <c r="E87" i="16" s="1" a="1"/>
  <c r="E87" i="16" s="1"/>
  <c r="E88" i="16" s="1" a="1"/>
  <c r="E88" i="16" s="1"/>
  <c r="E89" i="16" s="1" a="1"/>
  <c r="E89" i="16" s="1"/>
  <c r="E90" i="16" s="1" a="1"/>
  <c r="E90" i="16" s="1"/>
  <c r="E91" i="16" s="1" a="1"/>
  <c r="E91" i="16" s="1"/>
  <c r="E92" i="16" s="1" a="1"/>
  <c r="E92" i="16" s="1"/>
  <c r="E93" i="16" s="1" a="1"/>
  <c r="E93" i="16" s="1"/>
  <c r="E94" i="16" s="1" a="1"/>
  <c r="E94" i="16" s="1"/>
  <c r="E95" i="16" s="1" a="1"/>
  <c r="E95" i="16" s="1"/>
  <c r="E96" i="16" s="1" a="1"/>
  <c r="E96" i="16" s="1"/>
  <c r="E97" i="16" s="1" a="1"/>
  <c r="E97" i="16" s="1"/>
  <c r="E98" i="16" s="1" a="1"/>
  <c r="E98" i="16" s="1"/>
  <c r="E99" i="16" s="1" a="1"/>
  <c r="E99" i="16" s="1"/>
  <c r="E100" i="16" s="1" a="1"/>
  <c r="E100" i="16" s="1"/>
  <c r="E101" i="16" s="1" a="1"/>
  <c r="E101" i="16" s="1"/>
  <c r="E102" i="16" s="1" a="1"/>
  <c r="E102" i="16" s="1"/>
  <c r="E103" i="16" s="1" a="1"/>
  <c r="E103" i="16" s="1"/>
  <c r="E104" i="16" s="1" a="1"/>
  <c r="E104" i="16" s="1"/>
  <c r="E105" i="16" s="1" a="1"/>
  <c r="E105" i="16" s="1"/>
  <c r="E106" i="16" s="1" a="1"/>
  <c r="E106" i="16" s="1"/>
  <c r="E107" i="16" s="1" a="1"/>
  <c r="E107" i="16" s="1"/>
  <c r="E108" i="16" s="1" a="1"/>
  <c r="E108" i="16" s="1"/>
  <c r="E109" i="16" s="1" a="1"/>
  <c r="E109" i="16" s="1"/>
  <c r="E110" i="16" s="1" a="1"/>
  <c r="E110" i="16" s="1"/>
  <c r="E111" i="16" s="1" a="1"/>
  <c r="E111" i="16" s="1"/>
  <c r="E112" i="16" s="1" a="1"/>
  <c r="E112" i="16" s="1"/>
  <c r="E113" i="16" s="1" a="1"/>
  <c r="E113" i="16" s="1"/>
  <c r="E114" i="16" s="1" a="1"/>
  <c r="E114" i="16" s="1"/>
  <c r="E115" i="16" s="1" a="1"/>
  <c r="E115" i="16" s="1"/>
  <c r="E116" i="16" s="1" a="1"/>
  <c r="E116" i="16" s="1"/>
  <c r="E117" i="16" s="1" a="1"/>
  <c r="E117" i="16" s="1"/>
  <c r="E118" i="16" s="1" a="1"/>
  <c r="E118" i="16" s="1"/>
  <c r="E119" i="16" s="1" a="1"/>
  <c r="E119" i="16" s="1"/>
  <c r="E120" i="16" s="1" a="1"/>
  <c r="E120" i="16" s="1"/>
  <c r="E121" i="16" s="1" a="1"/>
  <c r="E121" i="16" s="1"/>
  <c r="E122" i="16" s="1" a="1"/>
  <c r="E122" i="16" s="1"/>
  <c r="E123" i="16" s="1" a="1"/>
  <c r="E123" i="16" s="1"/>
  <c r="E124" i="16" s="1" a="1"/>
  <c r="E124" i="16" s="1"/>
  <c r="E125" i="16" s="1" a="1"/>
  <c r="E125" i="16" s="1"/>
  <c r="E126" i="16" s="1" a="1"/>
  <c r="E126" i="16" s="1"/>
  <c r="E127" i="16" s="1" a="1"/>
  <c r="E127" i="16" s="1"/>
  <c r="E128" i="16" s="1" a="1"/>
  <c r="E128" i="16" s="1"/>
  <c r="E129" i="16" s="1" a="1"/>
  <c r="E129" i="16" s="1"/>
  <c r="E130" i="16" s="1" a="1"/>
  <c r="E130" i="16" s="1"/>
  <c r="E131" i="16" s="1" a="1"/>
  <c r="E131" i="16" s="1"/>
  <c r="E132" i="16" s="1" a="1"/>
  <c r="E132" i="16" s="1"/>
  <c r="E133" i="16" s="1" a="1"/>
  <c r="E133" i="16" s="1"/>
  <c r="E134" i="16" s="1" a="1"/>
  <c r="E134" i="16" s="1"/>
  <c r="E135" i="16" s="1" a="1"/>
  <c r="E135" i="16" s="1"/>
  <c r="E136" i="16" s="1" a="1"/>
  <c r="E136" i="16" s="1"/>
  <c r="E137" i="16" s="1" a="1"/>
  <c r="E137" i="16" s="1"/>
  <c r="E138" i="16" s="1" a="1"/>
  <c r="E138" i="16" s="1"/>
  <c r="E139" i="16" s="1" a="1"/>
  <c r="E139" i="16" s="1"/>
  <c r="E140" i="16" s="1" a="1"/>
  <c r="E140" i="16" s="1"/>
  <c r="E141" i="16" s="1" a="1"/>
  <c r="E141" i="16" s="1"/>
  <c r="E142" i="16" s="1" a="1"/>
  <c r="E142" i="16" s="1"/>
  <c r="E143" i="16" s="1" a="1"/>
  <c r="E143" i="16" s="1"/>
  <c r="E144" i="16" s="1" a="1"/>
  <c r="E144" i="16" s="1"/>
  <c r="E145" i="16" s="1" a="1"/>
  <c r="E145" i="16" s="1"/>
  <c r="E146" i="16" s="1" a="1"/>
  <c r="E146" i="16" s="1"/>
  <c r="E147" i="16" s="1" a="1"/>
  <c r="E147" i="16" s="1"/>
  <c r="E148" i="16" s="1" a="1"/>
  <c r="E148" i="16" s="1"/>
  <c r="E149" i="16" s="1" a="1"/>
  <c r="E149" i="16" s="1"/>
  <c r="E150" i="16" s="1" a="1"/>
  <c r="E150" i="16" s="1"/>
  <c r="D7" i="20"/>
  <c r="D6" i="20"/>
  <c r="E151" i="16" l="1" a="1"/>
  <c r="E151" i="16" s="1"/>
  <c r="E152" i="16" s="1" a="1"/>
  <c r="E152" i="16" s="1"/>
  <c r="D14" i="20"/>
  <c r="D13" i="20"/>
  <c r="D19" i="20"/>
  <c r="D16" i="20"/>
  <c r="D12" i="20"/>
  <c r="D22" i="20"/>
  <c r="D20" i="20"/>
  <c r="D15" i="20"/>
  <c r="D21" i="20"/>
  <c r="D18" i="20"/>
  <c r="D11" i="20"/>
  <c r="D10" i="20"/>
  <c r="D17" i="20"/>
  <c r="D8" i="21"/>
  <c r="D8" i="20"/>
  <c r="D25" i="20"/>
  <c r="D23" i="20"/>
  <c r="D24" i="20"/>
  <c r="D8" i="19"/>
  <c r="D8" i="17"/>
  <c r="D21" i="21"/>
  <c r="D14" i="21"/>
  <c r="D15" i="21"/>
  <c r="D20" i="17"/>
  <c r="D15" i="19"/>
  <c r="D18" i="3"/>
  <c r="D20" i="3"/>
  <c r="D10" i="19"/>
  <c r="D16" i="3"/>
  <c r="D17" i="17"/>
  <c r="D16" i="21"/>
  <c r="D22" i="19"/>
  <c r="D17" i="3"/>
  <c r="D15" i="3"/>
  <c r="D13" i="21"/>
  <c r="D11" i="17"/>
  <c r="D20" i="19"/>
  <c r="D14" i="17"/>
  <c r="D19" i="19"/>
  <c r="D13" i="17"/>
  <c r="D21" i="17"/>
  <c r="D18" i="21"/>
  <c r="D14" i="3"/>
  <c r="D19" i="21"/>
  <c r="D17" i="19"/>
  <c r="D12" i="19"/>
  <c r="D13" i="3"/>
  <c r="D10" i="3"/>
  <c r="D11" i="21"/>
  <c r="D16" i="17"/>
  <c r="D19" i="3"/>
  <c r="D12" i="17"/>
  <c r="D20" i="21"/>
  <c r="D14" i="19"/>
  <c r="D19" i="17"/>
  <c r="D15" i="17"/>
  <c r="D12" i="21"/>
  <c r="D18" i="19"/>
  <c r="D10" i="21"/>
  <c r="D22" i="21"/>
  <c r="D21" i="3"/>
  <c r="D10" i="17"/>
  <c r="D21" i="19"/>
  <c r="D16" i="19"/>
  <c r="D12" i="3"/>
  <c r="D17" i="21"/>
  <c r="D11" i="19"/>
  <c r="D18" i="17"/>
  <c r="D22" i="17"/>
  <c r="D9" i="3"/>
  <c r="D13" i="19"/>
  <c r="D11" i="3"/>
  <c r="E153" i="16" l="1" a="1"/>
  <c r="E153" i="16" s="1"/>
  <c r="D4" i="3"/>
  <c r="E7" i="20"/>
  <c r="E6" i="20"/>
  <c r="E154" i="16" l="1" a="1"/>
  <c r="E154" i="16" s="1"/>
  <c r="O8" i="21"/>
  <c r="O8" i="19"/>
  <c r="O8" i="17"/>
  <c r="N8" i="21"/>
  <c r="N8" i="19"/>
  <c r="N8" i="17"/>
  <c r="M8" i="21"/>
  <c r="M8" i="19"/>
  <c r="L8" i="21"/>
  <c r="L8" i="19"/>
  <c r="K8" i="21"/>
  <c r="K8" i="19"/>
  <c r="J8" i="21"/>
  <c r="J8" i="19"/>
  <c r="I8" i="21"/>
  <c r="I8" i="19"/>
  <c r="H8" i="21"/>
  <c r="H8" i="19"/>
  <c r="G8" i="21"/>
  <c r="G8" i="19"/>
  <c r="F8" i="21"/>
  <c r="F8" i="19"/>
  <c r="E15" i="20"/>
  <c r="E14" i="20"/>
  <c r="E18" i="20"/>
  <c r="E13" i="20"/>
  <c r="E22" i="20"/>
  <c r="E17" i="20"/>
  <c r="E20" i="20"/>
  <c r="E21" i="20"/>
  <c r="E19" i="20"/>
  <c r="E10" i="20"/>
  <c r="E11" i="20"/>
  <c r="E12" i="20"/>
  <c r="E16" i="20"/>
  <c r="E8" i="21"/>
  <c r="E24" i="20"/>
  <c r="E23" i="20"/>
  <c r="E25" i="20"/>
  <c r="E8" i="20"/>
  <c r="E8" i="19"/>
  <c r="E4" i="3"/>
  <c r="A1" i="22" s="1"/>
  <c r="I8" i="17"/>
  <c r="J8" i="17"/>
  <c r="K8" i="17"/>
  <c r="L8" i="17"/>
  <c r="M8" i="17"/>
  <c r="H8" i="17"/>
  <c r="G8" i="17"/>
  <c r="F8" i="17"/>
  <c r="E8" i="17"/>
  <c r="A1" i="1"/>
  <c r="I7" i="3"/>
  <c r="H7" i="3"/>
  <c r="O7" i="3"/>
  <c r="G7" i="3"/>
  <c r="N7" i="3"/>
  <c r="F7" i="3"/>
  <c r="M7" i="3"/>
  <c r="E7" i="3"/>
  <c r="L7" i="3"/>
  <c r="K7" i="3"/>
  <c r="J7" i="3"/>
  <c r="D7" i="3"/>
  <c r="E19" i="19"/>
  <c r="E10" i="19"/>
  <c r="E17" i="19"/>
  <c r="E22" i="19"/>
  <c r="E14" i="19"/>
  <c r="E18" i="19"/>
  <c r="E13" i="19"/>
  <c r="E15" i="19"/>
  <c r="E11" i="19"/>
  <c r="E12" i="19"/>
  <c r="E16" i="19"/>
  <c r="E20" i="19"/>
  <c r="E21" i="19"/>
  <c r="M22" i="21"/>
  <c r="K16" i="3"/>
  <c r="I10" i="19"/>
  <c r="G14" i="21"/>
  <c r="F12" i="21"/>
  <c r="L20" i="21"/>
  <c r="H11" i="3"/>
  <c r="I21" i="19"/>
  <c r="M22" i="17"/>
  <c r="J14" i="19"/>
  <c r="F20" i="3"/>
  <c r="G22" i="21"/>
  <c r="N12" i="17"/>
  <c r="K13" i="21"/>
  <c r="G21" i="19"/>
  <c r="K17" i="19"/>
  <c r="H17" i="3"/>
  <c r="H14" i="19"/>
  <c r="N10" i="3"/>
  <c r="L17" i="21"/>
  <c r="J19" i="21"/>
  <c r="E19" i="3"/>
  <c r="G12" i="21"/>
  <c r="M15" i="17"/>
  <c r="E18" i="17"/>
  <c r="O20" i="19"/>
  <c r="M12" i="17"/>
  <c r="J14" i="3"/>
  <c r="I13" i="3"/>
  <c r="O10" i="17"/>
  <c r="F10" i="17"/>
  <c r="L14" i="17"/>
  <c r="F19" i="21"/>
  <c r="H19" i="21"/>
  <c r="J20" i="19"/>
  <c r="F11" i="17"/>
  <c r="L21" i="3"/>
  <c r="G14" i="19"/>
  <c r="N14" i="19"/>
  <c r="M18" i="21"/>
  <c r="I18" i="21"/>
  <c r="I10" i="3"/>
  <c r="E18" i="3"/>
  <c r="F16" i="19"/>
  <c r="L10" i="17"/>
  <c r="N15" i="21"/>
  <c r="O15" i="17"/>
  <c r="O16" i="21"/>
  <c r="L11" i="21"/>
  <c r="O19" i="3"/>
  <c r="M21" i="3"/>
  <c r="K22" i="17"/>
  <c r="H12" i="17"/>
  <c r="E14" i="21"/>
  <c r="L16" i="21"/>
  <c r="L21" i="19"/>
  <c r="J12" i="17"/>
  <c r="G19" i="17"/>
  <c r="F9" i="3"/>
  <c r="M14" i="17"/>
  <c r="H11" i="17"/>
  <c r="I21" i="3"/>
  <c r="O18" i="3"/>
  <c r="F19" i="17"/>
  <c r="G17" i="3"/>
  <c r="L13" i="3"/>
  <c r="N9" i="3"/>
  <c r="H14" i="3"/>
  <c r="F11" i="21"/>
  <c r="N15" i="19"/>
  <c r="K18" i="3"/>
  <c r="J13" i="21"/>
  <c r="K20" i="3"/>
  <c r="I16" i="3"/>
  <c r="E9" i="3"/>
  <c r="I14" i="19"/>
  <c r="M13" i="19"/>
  <c r="L14" i="21"/>
  <c r="J17" i="17"/>
  <c r="N13" i="3"/>
  <c r="O19" i="17"/>
  <c r="L15" i="21"/>
  <c r="G20" i="19"/>
  <c r="I16" i="17"/>
  <c r="N13" i="17"/>
  <c r="L13" i="19"/>
  <c r="J13" i="17"/>
  <c r="H12" i="21"/>
  <c r="O14" i="19"/>
  <c r="E21" i="3"/>
  <c r="K10" i="21"/>
  <c r="H17" i="17"/>
  <c r="H18" i="21"/>
  <c r="L15" i="19"/>
  <c r="G15" i="17"/>
  <c r="H10" i="3"/>
  <c r="F12" i="17"/>
  <c r="O17" i="19"/>
  <c r="M9" i="3"/>
  <c r="I10" i="21"/>
  <c r="E12" i="21"/>
  <c r="F14" i="17"/>
  <c r="O22" i="19"/>
  <c r="G19" i="19"/>
  <c r="O19" i="19"/>
  <c r="M19" i="17"/>
  <c r="K11" i="17"/>
  <c r="I15" i="17"/>
  <c r="E11" i="17"/>
  <c r="F14" i="21"/>
  <c r="L22" i="21"/>
  <c r="L18" i="17"/>
  <c r="N18" i="21"/>
  <c r="K12" i="21"/>
  <c r="I16" i="19"/>
  <c r="H21" i="17"/>
  <c r="N13" i="21"/>
  <c r="O19" i="21"/>
  <c r="K13" i="19"/>
  <c r="F12" i="19"/>
  <c r="G16" i="3"/>
  <c r="J16" i="21"/>
  <c r="J20" i="3"/>
  <c r="N13" i="19"/>
  <c r="O16" i="17"/>
  <c r="M12" i="3"/>
  <c r="K21" i="17"/>
  <c r="I15" i="21"/>
  <c r="H18" i="17"/>
  <c r="N10" i="21"/>
  <c r="O13" i="21"/>
  <c r="K21" i="19"/>
  <c r="I13" i="19"/>
  <c r="L12" i="17"/>
  <c r="G15" i="21"/>
  <c r="K19" i="21"/>
  <c r="N19" i="21"/>
  <c r="N12" i="19"/>
  <c r="K16" i="17"/>
  <c r="J18" i="17"/>
  <c r="G13" i="21"/>
  <c r="H15" i="3"/>
  <c r="J10" i="3"/>
  <c r="K21" i="3"/>
  <c r="G21" i="3"/>
  <c r="O11" i="21"/>
  <c r="E16" i="3"/>
  <c r="K13" i="3"/>
  <c r="H14" i="21"/>
  <c r="H13" i="3"/>
  <c r="N21" i="19"/>
  <c r="N18" i="19"/>
  <c r="O12" i="17"/>
  <c r="J10" i="21"/>
  <c r="F10" i="3"/>
  <c r="E13" i="21"/>
  <c r="J13" i="3"/>
  <c r="O14" i="21"/>
  <c r="N11" i="3"/>
  <c r="L11" i="19"/>
  <c r="M13" i="17"/>
  <c r="O13" i="17"/>
  <c r="I19" i="19"/>
  <c r="N17" i="17"/>
  <c r="J15" i="3"/>
  <c r="F21" i="3"/>
  <c r="K17" i="17"/>
  <c r="H9" i="3"/>
  <c r="M17" i="3"/>
  <c r="K17" i="3"/>
  <c r="H12" i="3"/>
  <c r="G10" i="3"/>
  <c r="M18" i="19"/>
  <c r="L16" i="3"/>
  <c r="J21" i="21"/>
  <c r="G9" i="3"/>
  <c r="F14" i="3"/>
  <c r="H12" i="19"/>
  <c r="E15" i="17"/>
  <c r="F10" i="21"/>
  <c r="O18" i="17"/>
  <c r="N16" i="17"/>
  <c r="L11" i="17"/>
  <c r="H21" i="3"/>
  <c r="E10" i="21"/>
  <c r="O10" i="19"/>
  <c r="L18" i="21"/>
  <c r="N11" i="17"/>
  <c r="N22" i="21"/>
  <c r="L10" i="3"/>
  <c r="I15" i="19"/>
  <c r="H15" i="17"/>
  <c r="N11" i="21"/>
  <c r="O12" i="21"/>
  <c r="K11" i="19"/>
  <c r="J20" i="21"/>
  <c r="M15" i="3"/>
  <c r="J22" i="21"/>
  <c r="H13" i="19"/>
  <c r="G18" i="19"/>
  <c r="M14" i="3"/>
  <c r="J15" i="17"/>
  <c r="J11" i="3"/>
  <c r="G20" i="21"/>
  <c r="F13" i="3"/>
  <c r="G18" i="21"/>
  <c r="N14" i="17"/>
  <c r="L19" i="19"/>
  <c r="G20" i="17"/>
  <c r="N17" i="19"/>
  <c r="K18" i="19"/>
  <c r="J18" i="21"/>
  <c r="H20" i="19"/>
  <c r="G16" i="21"/>
  <c r="M10" i="19"/>
  <c r="K20" i="17"/>
  <c r="J17" i="3"/>
  <c r="E18" i="21"/>
  <c r="H14" i="17"/>
  <c r="E10" i="17"/>
  <c r="G14" i="17"/>
  <c r="O10" i="3"/>
  <c r="L9" i="3"/>
  <c r="J16" i="3"/>
  <c r="I14" i="17"/>
  <c r="O15" i="3"/>
  <c r="M19" i="21"/>
  <c r="J12" i="3"/>
  <c r="J14" i="21"/>
  <c r="O21" i="3"/>
  <c r="M11" i="19"/>
  <c r="L19" i="3"/>
  <c r="J12" i="21"/>
  <c r="G21" i="17"/>
  <c r="G13" i="19"/>
  <c r="M12" i="21"/>
  <c r="I20" i="21"/>
  <c r="M13" i="3"/>
  <c r="F20" i="17"/>
  <c r="M17" i="19"/>
  <c r="F15" i="21"/>
  <c r="M18" i="3"/>
  <c r="M11" i="3"/>
  <c r="M10" i="21"/>
  <c r="G10" i="21"/>
  <c r="H18" i="19"/>
  <c r="J15" i="21"/>
  <c r="I19" i="3"/>
  <c r="J10" i="19"/>
  <c r="H19" i="17"/>
  <c r="H18" i="3"/>
  <c r="N17" i="3"/>
  <c r="F17" i="17"/>
  <c r="L22" i="19"/>
  <c r="I13" i="21"/>
  <c r="F17" i="21"/>
  <c r="L16" i="19"/>
  <c r="G12" i="19"/>
  <c r="I11" i="17"/>
  <c r="O20" i="21"/>
  <c r="E20" i="3"/>
  <c r="F16" i="17"/>
  <c r="G15" i="3"/>
  <c r="N20" i="17"/>
  <c r="K22" i="19"/>
  <c r="M16" i="17"/>
  <c r="K10" i="17"/>
  <c r="O16" i="19"/>
  <c r="F18" i="21"/>
  <c r="L19" i="17"/>
  <c r="J12" i="19"/>
  <c r="I22" i="21"/>
  <c r="M21" i="17"/>
  <c r="J19" i="17"/>
  <c r="H13" i="21"/>
  <c r="G13" i="3"/>
  <c r="M21" i="21"/>
  <c r="K22" i="21"/>
  <c r="J13" i="19"/>
  <c r="K16" i="19"/>
  <c r="I20" i="17"/>
  <c r="O21" i="17"/>
  <c r="E20" i="17"/>
  <c r="L10" i="19"/>
  <c r="F19" i="19"/>
  <c r="H10" i="21"/>
  <c r="O16" i="3"/>
  <c r="E13" i="17"/>
  <c r="O13" i="3"/>
  <c r="J14" i="17"/>
  <c r="I18" i="17"/>
  <c r="O11" i="3"/>
  <c r="M22" i="19"/>
  <c r="J16" i="17"/>
  <c r="I12" i="21"/>
  <c r="O20" i="3"/>
  <c r="E12" i="3"/>
  <c r="L17" i="3"/>
  <c r="F10" i="19"/>
  <c r="H11" i="19"/>
  <c r="K13" i="17"/>
  <c r="F21" i="19"/>
  <c r="K15" i="3"/>
  <c r="H10" i="19"/>
  <c r="N19" i="3"/>
  <c r="K15" i="17"/>
  <c r="I11" i="3"/>
  <c r="G15" i="19"/>
  <c r="N12" i="3"/>
  <c r="I9" i="3"/>
  <c r="E22" i="17"/>
  <c r="E17" i="3"/>
  <c r="N18" i="3"/>
  <c r="L11" i="3"/>
  <c r="G11" i="3"/>
  <c r="I11" i="19"/>
  <c r="O9" i="3"/>
  <c r="E11" i="3"/>
  <c r="L22" i="17"/>
  <c r="I18" i="19"/>
  <c r="L15" i="17"/>
  <c r="G18" i="17"/>
  <c r="O22" i="21"/>
  <c r="K21" i="21"/>
  <c r="O18" i="21"/>
  <c r="M11" i="21"/>
  <c r="J18" i="19"/>
  <c r="J15" i="19"/>
  <c r="L20" i="19"/>
  <c r="O13" i="19"/>
  <c r="F17" i="19"/>
  <c r="M21" i="19"/>
  <c r="I14" i="21"/>
  <c r="G11" i="21"/>
  <c r="G14" i="3"/>
  <c r="M16" i="21"/>
  <c r="M12" i="19"/>
  <c r="G11" i="17"/>
  <c r="K15" i="19"/>
  <c r="G12" i="3"/>
  <c r="N16" i="3"/>
  <c r="E15" i="3"/>
  <c r="K15" i="21"/>
  <c r="F13" i="17"/>
  <c r="H22" i="19"/>
  <c r="N22" i="17"/>
  <c r="M15" i="19"/>
  <c r="J21" i="19"/>
  <c r="E14" i="3"/>
  <c r="K20" i="19"/>
  <c r="G19" i="3"/>
  <c r="L17" i="19"/>
  <c r="I16" i="21"/>
  <c r="N15" i="3"/>
  <c r="M14" i="19"/>
  <c r="J17" i="21"/>
  <c r="H16" i="17"/>
  <c r="F19" i="3"/>
  <c r="L12" i="19"/>
  <c r="I20" i="19"/>
  <c r="O22" i="17"/>
  <c r="L17" i="17"/>
  <c r="F13" i="21"/>
  <c r="H11" i="21"/>
  <c r="F12" i="3"/>
  <c r="J22" i="17"/>
  <c r="O14" i="17"/>
  <c r="N18" i="17"/>
  <c r="N16" i="19"/>
  <c r="K19" i="3"/>
  <c r="G21" i="21"/>
  <c r="M20" i="3"/>
  <c r="K14" i="17"/>
  <c r="M17" i="21"/>
  <c r="L14" i="19"/>
  <c r="N20" i="21"/>
  <c r="K14" i="19"/>
  <c r="I10" i="17"/>
  <c r="H15" i="21"/>
  <c r="N14" i="21"/>
  <c r="N11" i="19"/>
  <c r="K14" i="3"/>
  <c r="F18" i="17"/>
  <c r="G17" i="21"/>
  <c r="G10" i="17"/>
  <c r="E16" i="21"/>
  <c r="O17" i="3"/>
  <c r="O15" i="21"/>
  <c r="L12" i="21"/>
  <c r="J18" i="3"/>
  <c r="H20" i="21"/>
  <c r="F20" i="19"/>
  <c r="M15" i="21"/>
  <c r="J22" i="19"/>
  <c r="N19" i="17"/>
  <c r="O17" i="17"/>
  <c r="L12" i="3"/>
  <c r="K11" i="21"/>
  <c r="H15" i="19"/>
  <c r="H16" i="19"/>
  <c r="N19" i="19"/>
  <c r="N15" i="17"/>
  <c r="J11" i="19"/>
  <c r="F17" i="3"/>
  <c r="K12" i="3"/>
  <c r="N20" i="19"/>
  <c r="H22" i="21"/>
  <c r="I17" i="3"/>
  <c r="K18" i="17"/>
  <c r="H19" i="19"/>
  <c r="M19" i="19"/>
  <c r="J21" i="3"/>
  <c r="G17" i="17"/>
  <c r="I18" i="3"/>
  <c r="F14" i="19"/>
  <c r="L18" i="3"/>
  <c r="N16" i="21"/>
  <c r="K16" i="21"/>
  <c r="O11" i="17"/>
  <c r="M20" i="17"/>
  <c r="N10" i="17"/>
  <c r="I22" i="19"/>
  <c r="G19" i="21"/>
  <c r="H19" i="3"/>
  <c r="O20" i="17"/>
  <c r="M13" i="21"/>
  <c r="K10" i="19"/>
  <c r="J11" i="21"/>
  <c r="E20" i="21"/>
  <c r="F18" i="19"/>
  <c r="M16" i="19"/>
  <c r="H21" i="21"/>
  <c r="E19" i="21"/>
  <c r="N10" i="19"/>
  <c r="I19" i="17"/>
  <c r="L15" i="3"/>
  <c r="J11" i="17"/>
  <c r="F11" i="19"/>
  <c r="M11" i="17"/>
  <c r="K20" i="21"/>
  <c r="G12" i="17"/>
  <c r="E17" i="21"/>
  <c r="F16" i="21"/>
  <c r="J17" i="19"/>
  <c r="O15" i="19"/>
  <c r="N17" i="21"/>
  <c r="O21" i="19"/>
  <c r="K12" i="19"/>
  <c r="E14" i="17"/>
  <c r="G22" i="17"/>
  <c r="I22" i="17"/>
  <c r="H21" i="19"/>
  <c r="N14" i="3"/>
  <c r="M18" i="17"/>
  <c r="I11" i="21"/>
  <c r="I12" i="17"/>
  <c r="F22" i="21"/>
  <c r="F21" i="17"/>
  <c r="L19" i="21"/>
  <c r="F22" i="17"/>
  <c r="E11" i="21"/>
  <c r="I17" i="17"/>
  <c r="F22" i="19"/>
  <c r="L16" i="17"/>
  <c r="J19" i="3"/>
  <c r="H20" i="17"/>
  <c r="F13" i="19"/>
  <c r="M10" i="17"/>
  <c r="I13" i="17"/>
  <c r="M10" i="3"/>
  <c r="H10" i="17"/>
  <c r="F16" i="3"/>
  <c r="E17" i="17"/>
  <c r="J9" i="3"/>
  <c r="H20" i="3"/>
  <c r="E22" i="21"/>
  <c r="M14" i="21"/>
  <c r="L21" i="17"/>
  <c r="F20" i="21"/>
  <c r="I14" i="3"/>
  <c r="O12" i="19"/>
  <c r="E12" i="17"/>
  <c r="K10" i="3"/>
  <c r="G18" i="3"/>
  <c r="O14" i="3"/>
  <c r="K18" i="21"/>
  <c r="F18" i="3"/>
  <c r="F15" i="19"/>
  <c r="G17" i="19"/>
  <c r="N20" i="3"/>
  <c r="K11" i="3"/>
  <c r="H17" i="21"/>
  <c r="E21" i="17"/>
  <c r="G16" i="17"/>
  <c r="I17" i="19"/>
  <c r="F15" i="3"/>
  <c r="N21" i="3"/>
  <c r="M16" i="3"/>
  <c r="J19" i="19"/>
  <c r="I12" i="19"/>
  <c r="G20" i="3"/>
  <c r="L14" i="3"/>
  <c r="I21" i="21"/>
  <c r="O18" i="19"/>
  <c r="M19" i="3"/>
  <c r="K19" i="17"/>
  <c r="I19" i="21"/>
  <c r="H17" i="19"/>
  <c r="N21" i="21"/>
  <c r="E10" i="3"/>
  <c r="K19" i="19"/>
  <c r="E21" i="21"/>
  <c r="L10" i="21"/>
  <c r="M20" i="21"/>
  <c r="M20" i="19"/>
  <c r="K12" i="17"/>
  <c r="I12" i="3"/>
  <c r="O17" i="21"/>
  <c r="L20" i="3"/>
  <c r="E15" i="21"/>
  <c r="H13" i="17"/>
  <c r="N22" i="19"/>
  <c r="E16" i="17"/>
  <c r="I15" i="3"/>
  <c r="K14" i="21"/>
  <c r="F11" i="3"/>
  <c r="H16" i="21"/>
  <c r="J21" i="17"/>
  <c r="O12" i="3"/>
  <c r="N12" i="21"/>
  <c r="M17" i="17"/>
  <c r="I20" i="3"/>
  <c r="G11" i="19"/>
  <c r="O11" i="19"/>
  <c r="L13" i="17"/>
  <c r="J10" i="17"/>
  <c r="I21" i="17"/>
  <c r="O10" i="21"/>
  <c r="E19" i="17"/>
  <c r="L18" i="19"/>
  <c r="E13" i="3"/>
  <c r="H22" i="17"/>
  <c r="K9" i="3"/>
  <c r="L13" i="21"/>
  <c r="F15" i="17"/>
  <c r="N21" i="17"/>
  <c r="L20" i="17"/>
  <c r="K17" i="21"/>
  <c r="F21" i="21"/>
  <c r="L21" i="21"/>
  <c r="O21" i="21"/>
  <c r="J20" i="17"/>
  <c r="G10" i="19"/>
  <c r="G13" i="17"/>
  <c r="G22" i="19"/>
  <c r="H16" i="3"/>
  <c r="G16" i="19"/>
  <c r="I17" i="21"/>
  <c r="J16" i="19"/>
  <c r="E155" i="16" l="1" a="1"/>
  <c r="E155" i="16" s="1"/>
  <c r="F4" i="3"/>
  <c r="A1" i="23" s="1"/>
  <c r="E156" i="16" l="1" a="1"/>
  <c r="E156" i="16" s="1"/>
  <c r="E157" i="16" s="1" a="1"/>
  <c r="E157" i="16" s="1"/>
  <c r="E158" i="16" s="1" a="1"/>
  <c r="E158" i="16" s="1"/>
  <c r="E159" i="16" s="1" a="1"/>
  <c r="E159" i="16" s="1"/>
  <c r="E160" i="16" s="1" a="1"/>
  <c r="E160" i="16" s="1"/>
  <c r="E161" i="16" s="1" a="1"/>
  <c r="E161" i="16" s="1"/>
  <c r="E162" i="16" s="1" a="1"/>
  <c r="E162" i="16" s="1"/>
  <c r="E163" i="16" s="1" a="1"/>
  <c r="E163" i="16" s="1"/>
  <c r="E164" i="16" s="1" a="1"/>
  <c r="E164" i="16" s="1"/>
  <c r="E165" i="16" s="1" a="1"/>
  <c r="E165" i="16" s="1"/>
  <c r="E166" i="16" s="1" a="1"/>
  <c r="E166" i="16" s="1"/>
  <c r="E167" i="16" s="1" a="1"/>
  <c r="E167" i="16" s="1"/>
  <c r="E168" i="16" s="1" a="1"/>
  <c r="E168" i="16" s="1"/>
  <c r="E169" i="16" s="1" a="1"/>
  <c r="E169" i="16" s="1"/>
  <c r="E170" i="16" s="1" a="1"/>
  <c r="E170" i="16" s="1"/>
  <c r="E171" i="16" s="1" a="1"/>
  <c r="E171" i="16" s="1"/>
  <c r="E172" i="16" s="1" a="1"/>
  <c r="E172" i="16" s="1"/>
  <c r="E173" i="16" s="1" a="1"/>
  <c r="E173" i="16" s="1"/>
  <c r="E174" i="16" s="1" a="1"/>
  <c r="E174" i="16" s="1"/>
  <c r="E175" i="16" s="1" a="1"/>
  <c r="E175" i="16" s="1"/>
  <c r="E176" i="16" s="1" a="1"/>
  <c r="E176" i="16" s="1"/>
  <c r="E177" i="16" s="1" a="1"/>
  <c r="E177" i="16" s="1"/>
  <c r="E178" i="16" s="1" a="1"/>
  <c r="E178" i="16" s="1"/>
  <c r="E179" i="16" s="1" a="1"/>
  <c r="E179" i="16" s="1"/>
  <c r="E180" i="16" s="1" a="1"/>
  <c r="E180" i="16" s="1"/>
  <c r="E181" i="16" s="1" a="1"/>
  <c r="E181" i="16" s="1"/>
  <c r="E182" i="16" s="1" a="1"/>
  <c r="E182" i="16" s="1"/>
  <c r="E183" i="16" s="1" a="1"/>
  <c r="E183" i="16" s="1"/>
  <c r="E184" i="16" s="1" a="1"/>
  <c r="E184" i="16" s="1"/>
  <c r="E185" i="16" s="1" a="1"/>
  <c r="E185" i="16" s="1"/>
  <c r="E186" i="16" s="1" a="1"/>
  <c r="E186" i="16" s="1"/>
  <c r="E187" i="16" s="1" a="1"/>
  <c r="E187" i="16" s="1"/>
  <c r="E188" i="16" s="1" a="1"/>
  <c r="E188" i="16" s="1"/>
  <c r="E189" i="16" s="1" a="1"/>
  <c r="E189" i="16" s="1"/>
  <c r="E190" i="16" s="1" a="1"/>
  <c r="E190" i="16" s="1"/>
  <c r="E191" i="16" s="1" a="1"/>
  <c r="E191" i="16" s="1"/>
  <c r="E192" i="16" s="1" a="1"/>
  <c r="E192" i="16" s="1"/>
  <c r="E193" i="16" s="1" a="1"/>
  <c r="E193" i="16" s="1"/>
  <c r="E194" i="16" s="1" a="1"/>
  <c r="E194" i="16" s="1"/>
  <c r="E195" i="16" s="1" a="1"/>
  <c r="E195" i="16" s="1"/>
  <c r="E196" i="16" s="1" a="1"/>
  <c r="E196" i="16" s="1"/>
  <c r="E197" i="16" s="1" a="1"/>
  <c r="E197" i="16" s="1"/>
  <c r="E198" i="16" s="1" a="1"/>
  <c r="E198" i="16" s="1"/>
  <c r="E199" i="16" s="1" a="1"/>
  <c r="E199" i="16" s="1"/>
  <c r="E200" i="16" s="1" a="1"/>
  <c r="E200" i="16" s="1"/>
  <c r="E201" i="16" s="1" a="1"/>
  <c r="E201" i="16" s="1"/>
  <c r="E202" i="16" s="1" a="1"/>
  <c r="E202" i="16" s="1"/>
  <c r="E203" i="16" s="1" a="1"/>
  <c r="E203" i="16" s="1"/>
  <c r="E204" i="16" s="1" a="1"/>
  <c r="E204" i="16" s="1"/>
  <c r="E205" i="16" s="1" a="1"/>
  <c r="E205" i="16" s="1"/>
  <c r="E206" i="16" s="1" a="1"/>
  <c r="E206" i="16" s="1"/>
  <c r="E207" i="16" s="1" a="1"/>
  <c r="E207" i="16" s="1"/>
  <c r="E208" i="16" s="1" a="1"/>
  <c r="E208" i="16" s="1"/>
  <c r="E209" i="16" s="1" a="1"/>
  <c r="E209" i="16" s="1"/>
  <c r="E210" i="16" s="1" a="1"/>
  <c r="E210" i="16" s="1"/>
  <c r="E211" i="16" s="1" a="1"/>
  <c r="E211" i="16" s="1"/>
  <c r="E212" i="16" s="1" a="1"/>
  <c r="E212" i="16" s="1"/>
  <c r="E213" i="16" s="1" a="1"/>
  <c r="E213" i="16" s="1"/>
  <c r="E214" i="16" s="1" a="1"/>
  <c r="E214" i="16" s="1"/>
  <c r="E215" i="16" s="1" a="1"/>
  <c r="E215" i="16" s="1"/>
  <c r="E216" i="16" s="1" a="1"/>
  <c r="E216" i="16" s="1"/>
  <c r="E217" i="16" s="1" a="1"/>
  <c r="E217" i="16" s="1"/>
  <c r="E218" i="16" s="1" a="1"/>
  <c r="E218" i="16" s="1"/>
  <c r="E219" i="16" s="1" a="1"/>
  <c r="E219" i="16" s="1"/>
  <c r="E220" i="16" s="1" a="1"/>
  <c r="E220" i="16" s="1"/>
  <c r="E221" i="16" s="1" a="1"/>
  <c r="E221" i="16" s="1"/>
  <c r="E222" i="16" s="1" a="1"/>
  <c r="E222" i="16" s="1"/>
  <c r="E223" i="16" s="1" a="1"/>
  <c r="E223" i="16" s="1"/>
  <c r="E224" i="16" s="1" a="1"/>
  <c r="E224" i="16" s="1"/>
  <c r="E225" i="16" s="1" a="1"/>
  <c r="E225" i="16" s="1"/>
  <c r="E226" i="16" s="1" a="1"/>
  <c r="E226" i="16" s="1"/>
  <c r="E227" i="16" s="1" a="1"/>
  <c r="E227" i="16" s="1"/>
  <c r="E228" i="16" s="1" a="1"/>
  <c r="E228" i="16" s="1"/>
  <c r="E229" i="16" s="1" a="1"/>
  <c r="E229" i="16" s="1"/>
  <c r="E230" i="16" s="1" a="1"/>
  <c r="E230" i="16" s="1"/>
  <c r="E231" i="16" s="1" a="1"/>
  <c r="E231" i="16" s="1"/>
  <c r="E232" i="16" s="1" a="1"/>
  <c r="E232" i="16" s="1"/>
  <c r="E233" i="16" s="1" a="1"/>
  <c r="E233" i="16" s="1"/>
  <c r="E234" i="16" s="1" a="1"/>
  <c r="E234" i="16" s="1"/>
  <c r="E235" i="16" s="1" a="1"/>
  <c r="E235" i="16" s="1"/>
  <c r="E236" i="16" s="1" a="1"/>
  <c r="E236" i="16" s="1"/>
  <c r="E237" i="16" s="1" a="1"/>
  <c r="E237" i="16" s="1"/>
  <c r="E238" i="16" s="1" a="1"/>
  <c r="E238" i="16" s="1"/>
  <c r="E239" i="16" s="1" a="1"/>
  <c r="E239" i="16" s="1"/>
  <c r="E240" i="16" s="1" a="1"/>
  <c r="E240" i="16" s="1"/>
  <c r="E241" i="16" s="1" a="1"/>
  <c r="E241" i="16" s="1"/>
  <c r="E242" i="16" s="1" a="1"/>
  <c r="E242" i="16" s="1"/>
  <c r="E243" i="16" s="1" a="1"/>
  <c r="E243" i="16" s="1"/>
  <c r="E244" i="16" s="1" a="1"/>
  <c r="E244" i="16" s="1"/>
  <c r="E245" i="16" s="1" a="1"/>
  <c r="E245" i="16" s="1"/>
  <c r="E246" i="16" s="1" a="1"/>
  <c r="E246" i="16" s="1"/>
  <c r="E247" i="16" s="1" a="1"/>
  <c r="E247" i="16" s="1"/>
  <c r="E248" i="16" s="1" a="1"/>
  <c r="E248" i="16" s="1"/>
  <c r="E249" i="16" s="1" a="1"/>
  <c r="E249" i="16" s="1"/>
  <c r="E250" i="16" s="1" a="1"/>
  <c r="E250" i="16" s="1"/>
  <c r="E251" i="16" s="1" a="1"/>
  <c r="E251" i="16" s="1"/>
  <c r="E252" i="16" s="1" a="1"/>
  <c r="E252" i="16" s="1"/>
  <c r="E253" i="16" s="1" a="1"/>
  <c r="E253" i="16" s="1"/>
  <c r="E254" i="16" s="1" a="1"/>
  <c r="E254" i="16" s="1"/>
  <c r="E255" i="16" s="1" a="1"/>
  <c r="E255" i="16" s="1"/>
  <c r="E256" i="16" s="1" a="1"/>
  <c r="E256" i="16" s="1"/>
  <c r="E257" i="16" s="1" a="1"/>
  <c r="E257" i="16" s="1"/>
  <c r="E258" i="16" s="1" a="1"/>
  <c r="E258" i="16" s="1"/>
  <c r="E259" i="16" s="1" a="1"/>
  <c r="E259" i="16" s="1"/>
  <c r="E260" i="16" s="1" a="1"/>
  <c r="E260" i="16" s="1"/>
  <c r="E261" i="16" s="1" a="1"/>
  <c r="E261" i="16" s="1"/>
  <c r="E262" i="16" s="1" a="1"/>
  <c r="E262" i="16" s="1"/>
  <c r="E263" i="16" s="1" a="1"/>
  <c r="E263" i="16" s="1"/>
  <c r="E264" i="16" s="1" a="1"/>
  <c r="E264" i="16" s="1"/>
  <c r="E265" i="16" s="1" a="1"/>
  <c r="E265" i="16" s="1"/>
  <c r="E266" i="16" s="1" a="1"/>
  <c r="E266" i="16" s="1"/>
  <c r="E267" i="16" s="1" a="1"/>
  <c r="E267" i="16" s="1"/>
  <c r="E268" i="16" s="1" a="1"/>
  <c r="E268" i="16" s="1"/>
  <c r="E269" i="16" s="1" a="1"/>
  <c r="E269" i="16" s="1"/>
  <c r="E270" i="16" s="1" a="1"/>
  <c r="E270" i="16" s="1"/>
  <c r="E271" i="16" s="1" a="1"/>
  <c r="E271" i="16" s="1"/>
  <c r="E272" i="16" s="1" a="1"/>
  <c r="E272" i="16" s="1"/>
  <c r="E273" i="16" s="1" a="1"/>
  <c r="E273" i="16" s="1"/>
  <c r="E274" i="16" s="1" a="1"/>
  <c r="E274" i="16" s="1"/>
  <c r="E275" i="16" s="1" a="1"/>
  <c r="E275" i="16" s="1"/>
  <c r="E276" i="16" s="1" a="1"/>
  <c r="E276" i="16" s="1"/>
  <c r="E277" i="16" s="1" a="1"/>
  <c r="E277" i="16" s="1"/>
  <c r="E278" i="16" s="1" a="1"/>
  <c r="E278" i="16" s="1"/>
  <c r="E279" i="16" s="1" a="1"/>
  <c r="E279" i="16" s="1"/>
  <c r="E280" i="16" s="1" a="1"/>
  <c r="E280" i="16" s="1"/>
  <c r="E281" i="16" s="1" a="1"/>
  <c r="E281" i="16" s="1"/>
  <c r="E282" i="16" s="1" a="1"/>
  <c r="E282" i="16" s="1"/>
  <c r="E283" i="16" s="1" a="1"/>
  <c r="E283" i="16" s="1"/>
  <c r="E284" i="16" s="1" a="1"/>
  <c r="E284" i="16" s="1"/>
  <c r="E285" i="16" s="1" a="1"/>
  <c r="E285" i="16" s="1"/>
  <c r="E286" i="16" s="1" a="1"/>
  <c r="E286" i="16" s="1"/>
  <c r="E287" i="16" s="1" a="1"/>
  <c r="E287" i="16" s="1"/>
  <c r="E288" i="16" s="1" a="1"/>
  <c r="E288" i="16" s="1"/>
  <c r="E289" i="16" s="1" a="1"/>
  <c r="E289" i="16" s="1"/>
  <c r="E290" i="16" s="1" a="1"/>
  <c r="E290" i="16" s="1"/>
  <c r="E291" i="16" s="1" a="1"/>
  <c r="E291" i="16" s="1"/>
  <c r="E292" i="16" s="1" a="1"/>
  <c r="E292" i="16" s="1"/>
  <c r="E293" i="16" s="1" a="1"/>
  <c r="E293" i="16" s="1"/>
  <c r="E294" i="16" s="1" a="1"/>
  <c r="E294" i="16" s="1"/>
  <c r="E295" i="16" s="1" a="1"/>
  <c r="E295" i="16" s="1"/>
  <c r="E296" i="16" s="1" a="1"/>
  <c r="E296" i="16" s="1"/>
  <c r="E297" i="16" s="1" a="1"/>
  <c r="E297" i="16" s="1"/>
  <c r="E298" i="16" s="1" a="1"/>
  <c r="E298" i="16" s="1"/>
  <c r="E299" i="16" s="1" a="1"/>
  <c r="E299" i="16" s="1"/>
  <c r="E300" i="16" s="1" a="1"/>
  <c r="E300" i="16" s="1"/>
  <c r="G4" i="3"/>
  <c r="A1" i="24" s="1"/>
  <c r="E301" i="16" l="1" a="1"/>
  <c r="E301" i="16" s="1"/>
  <c r="E302" i="16" s="1" a="1"/>
  <c r="E302" i="16" s="1"/>
  <c r="H4" i="3"/>
  <c r="A1" i="25" s="1"/>
  <c r="E303" i="16" l="1" a="1"/>
  <c r="E303" i="16" s="1"/>
  <c r="I4" i="3"/>
  <c r="A1" i="26" s="1"/>
  <c r="E304" i="16" l="1" a="1"/>
  <c r="E304" i="16" s="1"/>
  <c r="J4" i="3"/>
  <c r="A1" i="27" s="1"/>
  <c r="E305" i="16" l="1" a="1"/>
  <c r="E305" i="16" s="1"/>
  <c r="K4" i="3"/>
  <c r="A1" i="28" s="1"/>
  <c r="E306" i="16" l="1" a="1"/>
  <c r="E306" i="16" s="1"/>
  <c r="L4" i="3"/>
  <c r="A1" i="29" s="1"/>
  <c r="E307" i="16" l="1" a="1"/>
  <c r="E307" i="16" s="1"/>
  <c r="E308" i="16" s="1" a="1"/>
  <c r="E308" i="16" s="1"/>
  <c r="E309" i="16" s="1" a="1"/>
  <c r="E309" i="16" s="1"/>
  <c r="E310" i="16" s="1" a="1"/>
  <c r="E310" i="16" s="1"/>
  <c r="E311" i="16" s="1" a="1"/>
  <c r="E311" i="16" s="1"/>
  <c r="E312" i="16" s="1" a="1"/>
  <c r="E312" i="16" s="1"/>
  <c r="E313" i="16" s="1" a="1"/>
  <c r="E313" i="16" s="1"/>
  <c r="E314" i="16" s="1" a="1"/>
  <c r="E314" i="16" s="1"/>
  <c r="E315" i="16" s="1" a="1"/>
  <c r="E315" i="16" s="1"/>
  <c r="E316" i="16" s="1" a="1"/>
  <c r="E316" i="16" s="1"/>
  <c r="E317" i="16" s="1" a="1"/>
  <c r="E317" i="16" s="1"/>
  <c r="E318" i="16" s="1" a="1"/>
  <c r="E318" i="16" s="1"/>
  <c r="E319" i="16" s="1" a="1"/>
  <c r="E319" i="16" s="1"/>
  <c r="E320" i="16" s="1" a="1"/>
  <c r="E320" i="16" s="1"/>
  <c r="E321" i="16" s="1" a="1"/>
  <c r="E321" i="16" s="1"/>
  <c r="E322" i="16" s="1" a="1"/>
  <c r="E322" i="16" s="1"/>
  <c r="E323" i="16" s="1" a="1"/>
  <c r="E323" i="16" s="1"/>
  <c r="E324" i="16" s="1" a="1"/>
  <c r="E324" i="16" s="1"/>
  <c r="E325" i="16" s="1" a="1"/>
  <c r="E325" i="16" s="1"/>
  <c r="E326" i="16" s="1" a="1"/>
  <c r="E326" i="16" s="1"/>
  <c r="E327" i="16" s="1" a="1"/>
  <c r="E327" i="16" s="1"/>
  <c r="E328" i="16" s="1" a="1"/>
  <c r="E328" i="16" s="1"/>
  <c r="E329" i="16" s="1" a="1"/>
  <c r="E329" i="16" s="1"/>
  <c r="E330" i="16" s="1" a="1"/>
  <c r="E330" i="16" s="1"/>
  <c r="E331" i="16" s="1" a="1"/>
  <c r="E331" i="16" s="1"/>
  <c r="E332" i="16" s="1" a="1"/>
  <c r="E332" i="16" s="1"/>
  <c r="E333" i="16" s="1" a="1"/>
  <c r="E333" i="16" s="1"/>
  <c r="E334" i="16" s="1" a="1"/>
  <c r="E334" i="16" s="1"/>
  <c r="E335" i="16" s="1" a="1"/>
  <c r="E335" i="16" s="1"/>
  <c r="E336" i="16" s="1" a="1"/>
  <c r="E336" i="16" s="1"/>
  <c r="E337" i="16" s="1" a="1"/>
  <c r="E337" i="16" s="1"/>
  <c r="E338" i="16" s="1" a="1"/>
  <c r="E338" i="16" s="1"/>
  <c r="E339" i="16" s="1" a="1"/>
  <c r="E339" i="16" s="1"/>
  <c r="E340" i="16" s="1" a="1"/>
  <c r="E340" i="16" s="1"/>
  <c r="E341" i="16" s="1" a="1"/>
  <c r="E341" i="16" s="1"/>
  <c r="E342" i="16" s="1" a="1"/>
  <c r="E342" i="16" s="1"/>
  <c r="E343" i="16" s="1" a="1"/>
  <c r="E343" i="16" s="1"/>
  <c r="E344" i="16" s="1" a="1"/>
  <c r="E344" i="16" s="1"/>
  <c r="E345" i="16" s="1" a="1"/>
  <c r="E345" i="16" s="1"/>
  <c r="E346" i="16" s="1" a="1"/>
  <c r="E346" i="16" s="1"/>
  <c r="E347" i="16" s="1" a="1"/>
  <c r="E347" i="16" s="1"/>
  <c r="E348" i="16" s="1" a="1"/>
  <c r="E348" i="16" s="1"/>
  <c r="E349" i="16" s="1" a="1"/>
  <c r="E349" i="16" s="1"/>
  <c r="E350" i="16" s="1" a="1"/>
  <c r="E350" i="16" s="1"/>
  <c r="E351" i="16" s="1" a="1"/>
  <c r="E351" i="16" s="1"/>
  <c r="E352" i="16" s="1" a="1"/>
  <c r="E352" i="16" s="1"/>
  <c r="E353" i="16" s="1" a="1"/>
  <c r="E353" i="16" s="1"/>
  <c r="E354" i="16" s="1" a="1"/>
  <c r="E354" i="16" s="1"/>
  <c r="E355" i="16" s="1" a="1"/>
  <c r="E355" i="16" s="1"/>
  <c r="E356" i="16" s="1" a="1"/>
  <c r="E356" i="16" s="1"/>
  <c r="E357" i="16" s="1" a="1"/>
  <c r="E357" i="16" s="1"/>
  <c r="E358" i="16" s="1" a="1"/>
  <c r="E358" i="16" s="1"/>
  <c r="E359" i="16" s="1" a="1"/>
  <c r="E359" i="16" s="1"/>
  <c r="E360" i="16" s="1" a="1"/>
  <c r="E360" i="16" s="1"/>
  <c r="E361" i="16" s="1" a="1"/>
  <c r="E361" i="16" s="1"/>
  <c r="E362" i="16" s="1" a="1"/>
  <c r="E362" i="16" s="1"/>
  <c r="E363" i="16" s="1" a="1"/>
  <c r="E363" i="16" s="1"/>
  <c r="E364" i="16" s="1" a="1"/>
  <c r="E364" i="16" s="1"/>
  <c r="E365" i="16" s="1" a="1"/>
  <c r="E365" i="16" s="1"/>
  <c r="E366" i="16" s="1" a="1"/>
  <c r="E366" i="16" s="1"/>
  <c r="E367" i="16" s="1" a="1"/>
  <c r="E367" i="16" s="1"/>
  <c r="E368" i="16" s="1" a="1"/>
  <c r="E368" i="16" s="1"/>
  <c r="E369" i="16" s="1" a="1"/>
  <c r="E369" i="16" s="1"/>
  <c r="E370" i="16" s="1" a="1"/>
  <c r="E370" i="16" s="1"/>
  <c r="E371" i="16" s="1" a="1"/>
  <c r="E371" i="16" s="1"/>
  <c r="E372" i="16" s="1" a="1"/>
  <c r="E372" i="16" s="1"/>
  <c r="E373" i="16" s="1" a="1"/>
  <c r="E373" i="16" s="1"/>
  <c r="E374" i="16" s="1" a="1"/>
  <c r="E374" i="16" s="1"/>
  <c r="E375" i="16" s="1" a="1"/>
  <c r="E375" i="16" s="1"/>
  <c r="E376" i="16" s="1" a="1"/>
  <c r="E376" i="16" s="1"/>
  <c r="E377" i="16" s="1" a="1"/>
  <c r="E377" i="16" s="1"/>
  <c r="E378" i="16" s="1" a="1"/>
  <c r="E378" i="16" s="1"/>
  <c r="E379" i="16" s="1" a="1"/>
  <c r="E379" i="16" s="1"/>
  <c r="E380" i="16" s="1" a="1"/>
  <c r="E380" i="16" s="1"/>
  <c r="E381" i="16" s="1" a="1"/>
  <c r="E381" i="16" s="1"/>
  <c r="E382" i="16" s="1" a="1"/>
  <c r="E382" i="16" s="1"/>
  <c r="E383" i="16" s="1" a="1"/>
  <c r="E383" i="16" s="1"/>
  <c r="E384" i="16" s="1" a="1"/>
  <c r="E384" i="16" s="1"/>
  <c r="E385" i="16" s="1" a="1"/>
  <c r="E385" i="16" s="1"/>
  <c r="E386" i="16" s="1" a="1"/>
  <c r="E386" i="16" s="1"/>
  <c r="E387" i="16" s="1" a="1"/>
  <c r="E387" i="16" s="1"/>
  <c r="E388" i="16" s="1" a="1"/>
  <c r="E388" i="16" s="1"/>
  <c r="E389" i="16" s="1" a="1"/>
  <c r="E389" i="16" s="1"/>
  <c r="E390" i="16" s="1" a="1"/>
  <c r="E390" i="16" s="1"/>
  <c r="E391" i="16" s="1" a="1"/>
  <c r="E391" i="16" s="1"/>
  <c r="E392" i="16" s="1" a="1"/>
  <c r="E392" i="16" s="1"/>
  <c r="E393" i="16" s="1" a="1"/>
  <c r="E393" i="16" s="1"/>
  <c r="E394" i="16" s="1" a="1"/>
  <c r="E394" i="16" s="1"/>
  <c r="E395" i="16" s="1" a="1"/>
  <c r="E395" i="16" s="1"/>
  <c r="E396" i="16" s="1" a="1"/>
  <c r="E396" i="16" s="1"/>
  <c r="E397" i="16" s="1" a="1"/>
  <c r="E397" i="16" s="1"/>
  <c r="E398" i="16" s="1" a="1"/>
  <c r="E398" i="16" s="1"/>
  <c r="E399" i="16" s="1" a="1"/>
  <c r="E399" i="16" s="1"/>
  <c r="E400" i="16" s="1" a="1"/>
  <c r="E400" i="16" s="1"/>
  <c r="E401" i="16" s="1" a="1"/>
  <c r="E401" i="16" s="1"/>
  <c r="E402" i="16" s="1" a="1"/>
  <c r="E402" i="16" s="1"/>
  <c r="E403" i="16" s="1" a="1"/>
  <c r="E403" i="16" s="1"/>
  <c r="E404" i="16" s="1" a="1"/>
  <c r="E404" i="16" s="1"/>
  <c r="E405" i="16" s="1" a="1"/>
  <c r="E405" i="16" s="1"/>
  <c r="E406" i="16" s="1" a="1"/>
  <c r="E406" i="16" s="1"/>
  <c r="E407" i="16" s="1" a="1"/>
  <c r="E407" i="16" s="1"/>
  <c r="E408" i="16" s="1" a="1"/>
  <c r="E408" i="16" s="1"/>
  <c r="E409" i="16" s="1" a="1"/>
  <c r="E409" i="16" s="1"/>
  <c r="E410" i="16" s="1" a="1"/>
  <c r="E410" i="16" s="1"/>
  <c r="E411" i="16" s="1" a="1"/>
  <c r="E411" i="16" s="1"/>
  <c r="E412" i="16" s="1" a="1"/>
  <c r="E412" i="16" s="1"/>
  <c r="E413" i="16" s="1" a="1"/>
  <c r="E413" i="16" s="1"/>
  <c r="E414" i="16" s="1" a="1"/>
  <c r="E414" i="16" s="1"/>
  <c r="E415" i="16" s="1" a="1"/>
  <c r="E415" i="16" s="1"/>
  <c r="E416" i="16" s="1" a="1"/>
  <c r="E416" i="16" s="1"/>
  <c r="E417" i="16" s="1" a="1"/>
  <c r="E417" i="16" s="1"/>
  <c r="E418" i="16" s="1" a="1"/>
  <c r="E418" i="16" s="1"/>
  <c r="E419" i="16" s="1" a="1"/>
  <c r="E419" i="16" s="1"/>
  <c r="E420" i="16" s="1" a="1"/>
  <c r="E420" i="16" s="1"/>
  <c r="E421" i="16" s="1" a="1"/>
  <c r="E421" i="16" s="1"/>
  <c r="E422" i="16" s="1" a="1"/>
  <c r="E422" i="16" s="1"/>
  <c r="E423" i="16" s="1" a="1"/>
  <c r="E423" i="16" s="1"/>
  <c r="E424" i="16" s="1" a="1"/>
  <c r="E424" i="16" s="1"/>
  <c r="E425" i="16" s="1" a="1"/>
  <c r="E425" i="16" s="1"/>
  <c r="E426" i="16" s="1" a="1"/>
  <c r="E426" i="16" s="1"/>
  <c r="E427" i="16" s="1" a="1"/>
  <c r="E427" i="16" s="1"/>
  <c r="E428" i="16" s="1" a="1"/>
  <c r="E428" i="16" s="1"/>
  <c r="E429" i="16" s="1" a="1"/>
  <c r="E429" i="16" s="1"/>
  <c r="E430" i="16" s="1" a="1"/>
  <c r="E430" i="16" s="1"/>
  <c r="E431" i="16" s="1" a="1"/>
  <c r="E431" i="16" s="1"/>
  <c r="E432" i="16" s="1" a="1"/>
  <c r="E432" i="16" s="1"/>
  <c r="E433" i="16" s="1" a="1"/>
  <c r="E433" i="16" s="1"/>
  <c r="E434" i="16" s="1" a="1"/>
  <c r="E434" i="16" s="1"/>
  <c r="E435" i="16" s="1" a="1"/>
  <c r="E435" i="16" s="1"/>
  <c r="E436" i="16" s="1" a="1"/>
  <c r="E436" i="16" s="1"/>
  <c r="E437" i="16" s="1" a="1"/>
  <c r="E437" i="16" s="1"/>
  <c r="E438" i="16" s="1" a="1"/>
  <c r="E438" i="16" s="1"/>
  <c r="E439" i="16" s="1" a="1"/>
  <c r="E439" i="16" s="1"/>
  <c r="E440" i="16" s="1" a="1"/>
  <c r="E440" i="16" s="1"/>
  <c r="E441" i="16" s="1" a="1"/>
  <c r="E441" i="16" s="1"/>
  <c r="E442" i="16" s="1" a="1"/>
  <c r="E442" i="16" s="1"/>
  <c r="E443" i="16" s="1" a="1"/>
  <c r="E443" i="16" s="1"/>
  <c r="E444" i="16" s="1" a="1"/>
  <c r="E444" i="16" s="1"/>
  <c r="E445" i="16" s="1" a="1"/>
  <c r="E445" i="16" s="1"/>
  <c r="E446" i="16" s="1" a="1"/>
  <c r="E446" i="16" s="1"/>
  <c r="E447" i="16" s="1" a="1"/>
  <c r="E447" i="16" s="1"/>
  <c r="E448" i="16" s="1" a="1"/>
  <c r="E448" i="16" s="1"/>
  <c r="E449" i="16" s="1" a="1"/>
  <c r="E449" i="16" s="1"/>
  <c r="E450" i="16" s="1" a="1"/>
  <c r="E450" i="16" s="1"/>
  <c r="M4" i="3"/>
  <c r="A1" i="30" s="1"/>
  <c r="E451" i="16" l="1" a="1"/>
  <c r="E451" i="16" s="1"/>
  <c r="E452" i="16" s="1" a="1"/>
  <c r="E452" i="16" s="1"/>
  <c r="N4" i="3"/>
  <c r="A1" i="31" s="1"/>
  <c r="E453" i="16" l="1" a="1"/>
  <c r="E453" i="16" s="1"/>
  <c r="O4" i="3"/>
  <c r="A1" i="32" s="1"/>
  <c r="D59" i="19"/>
  <c r="D59" i="21"/>
  <c r="I59" i="17"/>
  <c r="I43" i="20"/>
  <c r="D59" i="3"/>
  <c r="M64" i="17"/>
  <c r="J64" i="17"/>
  <c r="F66" i="21"/>
  <c r="M50" i="20"/>
  <c r="D63" i="21"/>
  <c r="M63" i="17"/>
  <c r="K66" i="17"/>
  <c r="H66" i="19"/>
  <c r="J47" i="20"/>
  <c r="L47" i="20"/>
  <c r="K64" i="17"/>
  <c r="F63" i="3"/>
  <c r="E66" i="21"/>
  <c r="F64" i="19"/>
  <c r="H66" i="21"/>
  <c r="E64" i="19"/>
  <c r="K48" i="20"/>
  <c r="I64" i="17"/>
  <c r="D66" i="19"/>
  <c r="D64" i="21"/>
  <c r="G63" i="21"/>
  <c r="G64" i="19"/>
  <c r="D63" i="3"/>
  <c r="J48" i="20"/>
  <c r="K50" i="20"/>
  <c r="D66" i="3"/>
  <c r="J63" i="17"/>
  <c r="H63" i="21"/>
  <c r="H64" i="21"/>
  <c r="D66" i="21"/>
  <c r="H63" i="19"/>
  <c r="G64" i="3"/>
  <c r="K47" i="20"/>
  <c r="I47" i="20"/>
  <c r="F63" i="19"/>
  <c r="I66" i="17"/>
  <c r="K63" i="17"/>
  <c r="F66" i="19"/>
  <c r="M48" i="20"/>
  <c r="F64" i="3"/>
  <c r="G66" i="21"/>
  <c r="M66" i="17"/>
  <c r="D63" i="19"/>
  <c r="L64" i="17"/>
  <c r="I48" i="20"/>
  <c r="J66" i="17"/>
  <c r="D64" i="3"/>
  <c r="I50" i="20"/>
  <c r="L48" i="20"/>
  <c r="L66" i="17"/>
  <c r="H64" i="19"/>
  <c r="H63" i="3"/>
  <c r="F63" i="21"/>
  <c r="E64" i="3"/>
  <c r="G63" i="19"/>
  <c r="F66" i="3"/>
  <c r="G64" i="21"/>
  <c r="E63" i="3"/>
  <c r="E66" i="19"/>
  <c r="I63" i="17"/>
  <c r="D64" i="19"/>
  <c r="M47" i="20"/>
  <c r="E63" i="21"/>
  <c r="H66" i="3"/>
  <c r="E64" i="21"/>
  <c r="J50" i="20"/>
  <c r="L50" i="20"/>
  <c r="G66" i="3"/>
  <c r="G66" i="19"/>
  <c r="E63" i="19"/>
  <c r="L63" i="17"/>
  <c r="G63" i="3"/>
  <c r="E66" i="3"/>
  <c r="H64" i="3"/>
  <c r="F64" i="21"/>
  <c r="E454" i="16" l="1" a="1"/>
  <c r="E454" i="16" s="1"/>
  <c r="G65" i="3"/>
  <c r="F65" i="3"/>
  <c r="E65" i="3"/>
  <c r="D65" i="3"/>
  <c r="H65" i="3"/>
  <c r="G65" i="21"/>
  <c r="F65" i="21"/>
  <c r="E65" i="21"/>
  <c r="D65" i="21"/>
  <c r="H65" i="21"/>
  <c r="G65" i="19"/>
  <c r="F65" i="19"/>
  <c r="E65" i="19"/>
  <c r="D65" i="19"/>
  <c r="E96" i="19"/>
  <c r="E89" i="19"/>
  <c r="E91" i="19"/>
  <c r="E82" i="19"/>
  <c r="E92" i="19"/>
  <c r="E90" i="19"/>
  <c r="E81" i="19"/>
  <c r="E88" i="19"/>
  <c r="E95" i="19"/>
  <c r="E83" i="19"/>
  <c r="E84" i="19"/>
  <c r="E86" i="19"/>
  <c r="E80" i="19"/>
  <c r="E94" i="19"/>
  <c r="E85" i="19"/>
  <c r="E93" i="19"/>
  <c r="E98" i="19"/>
  <c r="E87" i="19"/>
  <c r="E97" i="19"/>
  <c r="E75" i="19"/>
  <c r="E71" i="19"/>
  <c r="E68" i="19"/>
  <c r="E77" i="19"/>
  <c r="E67" i="19"/>
  <c r="E79" i="19"/>
  <c r="E69" i="19"/>
  <c r="E70" i="19"/>
  <c r="E76" i="19"/>
  <c r="E72" i="19"/>
  <c r="E73" i="19"/>
  <c r="E74" i="19"/>
  <c r="E78" i="19"/>
  <c r="D92" i="19"/>
  <c r="D84" i="19"/>
  <c r="D97" i="19"/>
  <c r="D89" i="19"/>
  <c r="D81" i="19"/>
  <c r="D96" i="19"/>
  <c r="D88" i="19"/>
  <c r="D80" i="19"/>
  <c r="D93" i="19"/>
  <c r="D85" i="19"/>
  <c r="D98" i="19"/>
  <c r="D82" i="19"/>
  <c r="D95" i="19"/>
  <c r="D94" i="19"/>
  <c r="D91" i="19"/>
  <c r="D90" i="19"/>
  <c r="D87" i="19"/>
  <c r="D86" i="19"/>
  <c r="D83" i="19"/>
  <c r="D67" i="19"/>
  <c r="D79" i="19"/>
  <c r="D72" i="19"/>
  <c r="D69" i="19"/>
  <c r="D70" i="19"/>
  <c r="D73" i="19"/>
  <c r="D76" i="19"/>
  <c r="D78" i="19"/>
  <c r="D71" i="19"/>
  <c r="D77" i="19"/>
  <c r="D68" i="19"/>
  <c r="D74" i="19"/>
  <c r="D75" i="19"/>
  <c r="H65" i="19"/>
  <c r="K49" i="20"/>
  <c r="M49" i="20"/>
  <c r="K62" i="20"/>
  <c r="K60" i="20"/>
  <c r="K53" i="20"/>
  <c r="K54" i="20"/>
  <c r="K66" i="20"/>
  <c r="K58" i="20"/>
  <c r="K61" i="20"/>
  <c r="K64" i="20"/>
  <c r="K51" i="20"/>
  <c r="K56" i="20"/>
  <c r="K65" i="20"/>
  <c r="K63" i="20"/>
  <c r="K55" i="20"/>
  <c r="K57" i="20"/>
  <c r="K52" i="20"/>
  <c r="K59" i="20"/>
  <c r="L49" i="20"/>
  <c r="L59" i="20"/>
  <c r="L66" i="20"/>
  <c r="L53" i="20"/>
  <c r="L61" i="20"/>
  <c r="L54" i="20"/>
  <c r="L62" i="20"/>
  <c r="L60" i="20"/>
  <c r="L52" i="20"/>
  <c r="L63" i="20"/>
  <c r="L57" i="20"/>
  <c r="L56" i="20"/>
  <c r="L51" i="20"/>
  <c r="L55" i="20"/>
  <c r="L65" i="20"/>
  <c r="L58" i="20"/>
  <c r="L64" i="20"/>
  <c r="I49" i="20"/>
  <c r="J49" i="20"/>
  <c r="I63" i="20"/>
  <c r="I64" i="20"/>
  <c r="I55" i="20"/>
  <c r="I57" i="20"/>
  <c r="I60" i="20"/>
  <c r="I59" i="20"/>
  <c r="I51" i="20"/>
  <c r="I52" i="20"/>
  <c r="I58" i="20"/>
  <c r="I56" i="20"/>
  <c r="I54" i="20"/>
  <c r="I53" i="20"/>
  <c r="I62" i="20"/>
  <c r="I66" i="20"/>
  <c r="I61" i="20"/>
  <c r="I65" i="20"/>
  <c r="J57" i="20"/>
  <c r="J62" i="20"/>
  <c r="J65" i="20"/>
  <c r="J63" i="20"/>
  <c r="J55" i="20"/>
  <c r="J54" i="20"/>
  <c r="J53" i="20"/>
  <c r="J52" i="20"/>
  <c r="J58" i="20"/>
  <c r="J61" i="20"/>
  <c r="J56" i="20"/>
  <c r="J60" i="20"/>
  <c r="J64" i="20"/>
  <c r="J59" i="20"/>
  <c r="J66" i="20"/>
  <c r="J51" i="20"/>
  <c r="M59" i="20"/>
  <c r="M62" i="20"/>
  <c r="M52" i="20"/>
  <c r="M65" i="20"/>
  <c r="M54" i="20"/>
  <c r="M66" i="20"/>
  <c r="M63" i="20"/>
  <c r="M64" i="20"/>
  <c r="M51" i="20"/>
  <c r="M60" i="20"/>
  <c r="M53" i="20"/>
  <c r="M61" i="20"/>
  <c r="M55" i="20"/>
  <c r="M58" i="20"/>
  <c r="M57" i="20"/>
  <c r="M56" i="20"/>
  <c r="M65" i="17"/>
  <c r="L65" i="17"/>
  <c r="J65" i="17"/>
  <c r="K65" i="17"/>
  <c r="I65" i="17"/>
  <c r="D43" i="20"/>
  <c r="I59" i="3"/>
  <c r="D59" i="17"/>
  <c r="I59" i="21"/>
  <c r="I59" i="19"/>
  <c r="D80" i="21"/>
  <c r="D90" i="21"/>
  <c r="D69" i="21"/>
  <c r="D82" i="21"/>
  <c r="D78" i="21"/>
  <c r="D85" i="21"/>
  <c r="D97" i="21"/>
  <c r="D94" i="21"/>
  <c r="D76" i="21"/>
  <c r="D89" i="21"/>
  <c r="D86" i="21"/>
  <c r="D84" i="21"/>
  <c r="D70" i="21"/>
  <c r="D96" i="21"/>
  <c r="D92" i="21"/>
  <c r="D72" i="21"/>
  <c r="D81" i="21"/>
  <c r="D71" i="21"/>
  <c r="D91" i="21"/>
  <c r="D68" i="21"/>
  <c r="D77" i="21"/>
  <c r="D83" i="21"/>
  <c r="D88" i="21"/>
  <c r="D74" i="21"/>
  <c r="D73" i="21"/>
  <c r="D98" i="21"/>
  <c r="D79" i="21"/>
  <c r="D75" i="21"/>
  <c r="D95" i="21"/>
  <c r="D67" i="21"/>
  <c r="D93" i="21"/>
  <c r="D87" i="21"/>
  <c r="G92" i="19"/>
  <c r="G95" i="19"/>
  <c r="G79" i="19"/>
  <c r="G72" i="19"/>
  <c r="F80" i="19"/>
  <c r="F87" i="19"/>
  <c r="F90" i="19"/>
  <c r="F70" i="19"/>
  <c r="G86" i="19"/>
  <c r="G98" i="19"/>
  <c r="G73" i="19"/>
  <c r="G74" i="19"/>
  <c r="F84" i="19"/>
  <c r="F95" i="19"/>
  <c r="F69" i="19"/>
  <c r="F72" i="19"/>
  <c r="G93" i="19"/>
  <c r="G84" i="19"/>
  <c r="G69" i="19"/>
  <c r="G76" i="19"/>
  <c r="F94" i="19"/>
  <c r="F83" i="19"/>
  <c r="F76" i="19"/>
  <c r="F75" i="19"/>
  <c r="G81" i="19"/>
  <c r="G94" i="19"/>
  <c r="G75" i="19"/>
  <c r="G67" i="19"/>
  <c r="F88" i="19"/>
  <c r="F97" i="19"/>
  <c r="F78" i="19"/>
  <c r="F67" i="19"/>
  <c r="G91" i="19"/>
  <c r="G89" i="19"/>
  <c r="G68" i="19"/>
  <c r="G71" i="19"/>
  <c r="F92" i="19"/>
  <c r="F91" i="19"/>
  <c r="F77" i="19"/>
  <c r="F74" i="19"/>
  <c r="G80" i="19"/>
  <c r="G82" i="19"/>
  <c r="G83" i="19"/>
  <c r="G70" i="19"/>
  <c r="F93" i="19"/>
  <c r="F86" i="19"/>
  <c r="F79" i="19"/>
  <c r="F73" i="19"/>
  <c r="G90" i="19"/>
  <c r="G96" i="19"/>
  <c r="G97" i="19"/>
  <c r="G77" i="19"/>
  <c r="F82" i="19"/>
  <c r="F81" i="19"/>
  <c r="F96" i="19"/>
  <c r="F71" i="19"/>
  <c r="G85" i="19"/>
  <c r="G87" i="19"/>
  <c r="G88" i="19"/>
  <c r="G78" i="19"/>
  <c r="F89" i="19"/>
  <c r="F98" i="19"/>
  <c r="F85" i="19"/>
  <c r="F68" i="19"/>
  <c r="K81" i="17"/>
  <c r="J78" i="17"/>
  <c r="I88" i="17"/>
  <c r="H82" i="19"/>
  <c r="H81" i="19"/>
  <c r="E95" i="21"/>
  <c r="H81" i="3"/>
  <c r="M79" i="17"/>
  <c r="J83" i="17"/>
  <c r="M82" i="17"/>
  <c r="D83" i="3"/>
  <c r="E76" i="3"/>
  <c r="G96" i="21"/>
  <c r="E68" i="3"/>
  <c r="J88" i="17"/>
  <c r="I86" i="17"/>
  <c r="D98" i="3"/>
  <c r="F92" i="21"/>
  <c r="H79" i="21"/>
  <c r="H76" i="19"/>
  <c r="D72" i="3"/>
  <c r="I96" i="17"/>
  <c r="E86" i="21"/>
  <c r="K69" i="17"/>
  <c r="M72" i="17"/>
  <c r="L85" i="17"/>
  <c r="H97" i="3"/>
  <c r="G78" i="21"/>
  <c r="H71" i="19"/>
  <c r="H78" i="3"/>
  <c r="E92" i="21"/>
  <c r="L79" i="17"/>
  <c r="F71" i="21"/>
  <c r="I77" i="17"/>
  <c r="L73" i="17"/>
  <c r="G67" i="3"/>
  <c r="G93" i="21"/>
  <c r="E73" i="21"/>
  <c r="F67" i="21"/>
  <c r="G71" i="3"/>
  <c r="F86" i="3"/>
  <c r="D92" i="3"/>
  <c r="I90" i="17"/>
  <c r="K82" i="17"/>
  <c r="F75" i="3"/>
  <c r="G69" i="3"/>
  <c r="E90" i="3"/>
  <c r="D79" i="3"/>
  <c r="E79" i="3"/>
  <c r="E75" i="3"/>
  <c r="J68" i="17"/>
  <c r="J85" i="17"/>
  <c r="G72" i="3"/>
  <c r="H86" i="19"/>
  <c r="H73" i="3"/>
  <c r="G92" i="21"/>
  <c r="E87" i="3"/>
  <c r="F68" i="21"/>
  <c r="H68" i="19"/>
  <c r="H86" i="3"/>
  <c r="H78" i="19"/>
  <c r="L91" i="17"/>
  <c r="H77" i="21"/>
  <c r="I76" i="17"/>
  <c r="M94" i="17"/>
  <c r="K97" i="17"/>
  <c r="E71" i="3"/>
  <c r="F79" i="3"/>
  <c r="G75" i="3"/>
  <c r="J97" i="17"/>
  <c r="M91" i="17"/>
  <c r="H84" i="19"/>
  <c r="E84" i="21"/>
  <c r="G87" i="3"/>
  <c r="F74" i="21"/>
  <c r="D89" i="3"/>
  <c r="M75" i="17"/>
  <c r="I82" i="17"/>
  <c r="M90" i="17"/>
  <c r="F85" i="21"/>
  <c r="H98" i="21"/>
  <c r="F78" i="3"/>
  <c r="F88" i="3"/>
  <c r="E88" i="21"/>
  <c r="M67" i="17"/>
  <c r="E91" i="21"/>
  <c r="J84" i="17"/>
  <c r="K91" i="17"/>
  <c r="K83" i="17"/>
  <c r="E93" i="3"/>
  <c r="G71" i="21"/>
  <c r="D76" i="3"/>
  <c r="D87" i="3"/>
  <c r="E79" i="21"/>
  <c r="K85" i="17"/>
  <c r="H83" i="3"/>
  <c r="I83" i="17"/>
  <c r="I67" i="17"/>
  <c r="F92" i="3"/>
  <c r="G91" i="3"/>
  <c r="G90" i="21"/>
  <c r="G72" i="21"/>
  <c r="E95" i="3"/>
  <c r="K77" i="17"/>
  <c r="H72" i="21"/>
  <c r="I97" i="17"/>
  <c r="K75" i="17"/>
  <c r="G82" i="21"/>
  <c r="D81" i="3"/>
  <c r="G90" i="3"/>
  <c r="E86" i="3"/>
  <c r="H76" i="3"/>
  <c r="G69" i="21"/>
  <c r="H94" i="19"/>
  <c r="M83" i="17"/>
  <c r="I70" i="17"/>
  <c r="I92" i="17"/>
  <c r="F93" i="3"/>
  <c r="H91" i="3"/>
  <c r="G76" i="21"/>
  <c r="H96" i="21"/>
  <c r="E80" i="3"/>
  <c r="H79" i="19"/>
  <c r="D68" i="3"/>
  <c r="G83" i="21"/>
  <c r="K78" i="17"/>
  <c r="M81" i="17"/>
  <c r="L70" i="17"/>
  <c r="K70" i="17"/>
  <c r="G68" i="21"/>
  <c r="H94" i="21"/>
  <c r="F95" i="3"/>
  <c r="K80" i="17"/>
  <c r="M77" i="17"/>
  <c r="F81" i="21"/>
  <c r="H96" i="19"/>
  <c r="F69" i="3"/>
  <c r="H95" i="21"/>
  <c r="J71" i="17"/>
  <c r="M88" i="17"/>
  <c r="I85" i="17"/>
  <c r="D97" i="3"/>
  <c r="G79" i="3"/>
  <c r="H72" i="19"/>
  <c r="E81" i="3"/>
  <c r="G70" i="3"/>
  <c r="K67" i="17"/>
  <c r="H88" i="21"/>
  <c r="L82" i="17"/>
  <c r="L75" i="17"/>
  <c r="F94" i="3"/>
  <c r="D88" i="3"/>
  <c r="H67" i="3"/>
  <c r="H81" i="21"/>
  <c r="G92" i="3"/>
  <c r="E72" i="3"/>
  <c r="F89" i="21"/>
  <c r="M96" i="17"/>
  <c r="J93" i="17"/>
  <c r="G77" i="21"/>
  <c r="E68" i="21"/>
  <c r="H67" i="19"/>
  <c r="H85" i="19"/>
  <c r="G73" i="3"/>
  <c r="L83" i="17"/>
  <c r="G86" i="3"/>
  <c r="L86" i="17"/>
  <c r="J80" i="17"/>
  <c r="J81" i="17"/>
  <c r="H92" i="19"/>
  <c r="E82" i="21"/>
  <c r="G82" i="3"/>
  <c r="H77" i="3"/>
  <c r="E94" i="3"/>
  <c r="H82" i="3"/>
  <c r="E84" i="3"/>
  <c r="L67" i="17"/>
  <c r="J73" i="17"/>
  <c r="L78" i="17"/>
  <c r="G97" i="21"/>
  <c r="F98" i="3"/>
  <c r="F88" i="21"/>
  <c r="H80" i="19"/>
  <c r="F87" i="3"/>
  <c r="H79" i="3"/>
  <c r="D69" i="3"/>
  <c r="L72" i="17"/>
  <c r="D94" i="3"/>
  <c r="J79" i="17"/>
  <c r="K73" i="17"/>
  <c r="G84" i="21"/>
  <c r="F97" i="3"/>
  <c r="F77" i="21"/>
  <c r="L80" i="17"/>
  <c r="J74" i="17"/>
  <c r="H92" i="3"/>
  <c r="F76" i="21"/>
  <c r="E98" i="3"/>
  <c r="E96" i="3"/>
  <c r="M74" i="17"/>
  <c r="M78" i="17"/>
  <c r="I78" i="17"/>
  <c r="D77" i="3"/>
  <c r="F68" i="3"/>
  <c r="F69" i="21"/>
  <c r="H90" i="3"/>
  <c r="F67" i="3"/>
  <c r="J95" i="17"/>
  <c r="H71" i="3"/>
  <c r="I81" i="17"/>
  <c r="K87" i="17"/>
  <c r="H83" i="19"/>
  <c r="F83" i="21"/>
  <c r="H69" i="3"/>
  <c r="H78" i="21"/>
  <c r="F74" i="3"/>
  <c r="I73" i="17"/>
  <c r="G80" i="3"/>
  <c r="I98" i="17"/>
  <c r="K88" i="17"/>
  <c r="D67" i="3"/>
  <c r="F90" i="21"/>
  <c r="H73" i="19"/>
  <c r="H74" i="3"/>
  <c r="E74" i="3"/>
  <c r="L97" i="17"/>
  <c r="H97" i="21"/>
  <c r="K84" i="17"/>
  <c r="L68" i="17"/>
  <c r="L93" i="17"/>
  <c r="E69" i="21"/>
  <c r="F75" i="21"/>
  <c r="F82" i="3"/>
  <c r="E67" i="21"/>
  <c r="G89" i="21"/>
  <c r="G74" i="3"/>
  <c r="L88" i="17"/>
  <c r="K92" i="17"/>
  <c r="L84" i="17"/>
  <c r="E81" i="21"/>
  <c r="H68" i="3"/>
  <c r="F79" i="21"/>
  <c r="H82" i="21"/>
  <c r="F90" i="3"/>
  <c r="E80" i="21"/>
  <c r="J69" i="17"/>
  <c r="G98" i="3"/>
  <c r="D70" i="3"/>
  <c r="H89" i="19"/>
  <c r="I89" i="17"/>
  <c r="F94" i="21"/>
  <c r="F73" i="3"/>
  <c r="G80" i="21"/>
  <c r="K89" i="17"/>
  <c r="E94" i="21"/>
  <c r="H75" i="21"/>
  <c r="G97" i="3"/>
  <c r="I93" i="17"/>
  <c r="E82" i="3"/>
  <c r="L90" i="17"/>
  <c r="G93" i="3"/>
  <c r="F70" i="21"/>
  <c r="E78" i="21"/>
  <c r="F80" i="21"/>
  <c r="L94" i="17"/>
  <c r="D74" i="3"/>
  <c r="E73" i="3"/>
  <c r="E85" i="21"/>
  <c r="G88" i="3"/>
  <c r="E74" i="21"/>
  <c r="E70" i="21"/>
  <c r="H93" i="3"/>
  <c r="H72" i="3"/>
  <c r="E75" i="21"/>
  <c r="E83" i="21"/>
  <c r="I71" i="17"/>
  <c r="E83" i="3"/>
  <c r="I75" i="17"/>
  <c r="K76" i="17"/>
  <c r="F96" i="3"/>
  <c r="E76" i="21"/>
  <c r="E72" i="21"/>
  <c r="E92" i="3"/>
  <c r="F84" i="21"/>
  <c r="K98" i="17"/>
  <c r="J86" i="17"/>
  <c r="G91" i="21"/>
  <c r="H74" i="21"/>
  <c r="H93" i="21"/>
  <c r="H83" i="21"/>
  <c r="J91" i="17"/>
  <c r="M71" i="17"/>
  <c r="H87" i="21"/>
  <c r="F81" i="3"/>
  <c r="F70" i="3"/>
  <c r="H90" i="19"/>
  <c r="L69" i="17"/>
  <c r="I69" i="17"/>
  <c r="D71" i="3"/>
  <c r="E97" i="21"/>
  <c r="F73" i="21"/>
  <c r="G95" i="3"/>
  <c r="E89" i="3"/>
  <c r="K79" i="17"/>
  <c r="J92" i="17"/>
  <c r="G76" i="3"/>
  <c r="H97" i="19"/>
  <c r="H84" i="21"/>
  <c r="H88" i="3"/>
  <c r="M84" i="17"/>
  <c r="G85" i="3"/>
  <c r="D96" i="3"/>
  <c r="G81" i="21"/>
  <c r="K94" i="17"/>
  <c r="L98" i="17"/>
  <c r="M76" i="17"/>
  <c r="G94" i="3"/>
  <c r="D85" i="3"/>
  <c r="M89" i="17"/>
  <c r="I91" i="17"/>
  <c r="E77" i="21"/>
  <c r="H98" i="3"/>
  <c r="M93" i="17"/>
  <c r="I79" i="17"/>
  <c r="H73" i="21"/>
  <c r="F71" i="3"/>
  <c r="L87" i="17"/>
  <c r="G70" i="21"/>
  <c r="F91" i="21"/>
  <c r="H75" i="3"/>
  <c r="M95" i="17"/>
  <c r="D86" i="3"/>
  <c r="H67" i="21"/>
  <c r="I72" i="17"/>
  <c r="D75" i="3"/>
  <c r="G74" i="21"/>
  <c r="D93" i="3"/>
  <c r="H70" i="3"/>
  <c r="E71" i="21"/>
  <c r="G79" i="21"/>
  <c r="J89" i="17"/>
  <c r="L89" i="17"/>
  <c r="H94" i="3"/>
  <c r="G83" i="3"/>
  <c r="D73" i="3"/>
  <c r="D84" i="3"/>
  <c r="M68" i="17"/>
  <c r="K68" i="17"/>
  <c r="M80" i="17"/>
  <c r="E67" i="3"/>
  <c r="G67" i="21"/>
  <c r="H85" i="3"/>
  <c r="D78" i="3"/>
  <c r="H74" i="19"/>
  <c r="J94" i="17"/>
  <c r="M70" i="17"/>
  <c r="H80" i="3"/>
  <c r="F84" i="3"/>
  <c r="F83" i="3"/>
  <c r="G88" i="21"/>
  <c r="E89" i="21"/>
  <c r="G84" i="3"/>
  <c r="L96" i="17"/>
  <c r="J70" i="17"/>
  <c r="F95" i="21"/>
  <c r="E96" i="21"/>
  <c r="G78" i="3"/>
  <c r="H87" i="19"/>
  <c r="H86" i="21"/>
  <c r="M73" i="17"/>
  <c r="E69" i="3"/>
  <c r="M92" i="17"/>
  <c r="L74" i="17"/>
  <c r="K72" i="17"/>
  <c r="H95" i="3"/>
  <c r="H95" i="19"/>
  <c r="E87" i="21"/>
  <c r="H88" i="19"/>
  <c r="H93" i="19"/>
  <c r="J98" i="17"/>
  <c r="G94" i="21"/>
  <c r="L76" i="17"/>
  <c r="K90" i="17"/>
  <c r="I95" i="17"/>
  <c r="F98" i="21"/>
  <c r="F97" i="21"/>
  <c r="G96" i="3"/>
  <c r="H80" i="21"/>
  <c r="F78" i="21"/>
  <c r="J82" i="17"/>
  <c r="D91" i="3"/>
  <c r="M86" i="17"/>
  <c r="G77" i="3"/>
  <c r="J76" i="17"/>
  <c r="G81" i="3"/>
  <c r="J96" i="17"/>
  <c r="H98" i="19"/>
  <c r="H84" i="3"/>
  <c r="H96" i="3"/>
  <c r="J90" i="17"/>
  <c r="K93" i="17"/>
  <c r="H92" i="21"/>
  <c r="F82" i="21"/>
  <c r="F76" i="3"/>
  <c r="J77" i="17"/>
  <c r="L81" i="17"/>
  <c r="I68" i="17"/>
  <c r="G86" i="21"/>
  <c r="G95" i="21"/>
  <c r="D82" i="3"/>
  <c r="F80" i="3"/>
  <c r="D80" i="3"/>
  <c r="L95" i="17"/>
  <c r="I87" i="17"/>
  <c r="F85" i="3"/>
  <c r="G98" i="21"/>
  <c r="F87" i="21"/>
  <c r="F72" i="3"/>
  <c r="F86" i="21"/>
  <c r="I74" i="17"/>
  <c r="H69" i="21"/>
  <c r="J72" i="17"/>
  <c r="J67" i="17"/>
  <c r="M69" i="17"/>
  <c r="H85" i="21"/>
  <c r="E93" i="21"/>
  <c r="E78" i="3"/>
  <c r="H87" i="3"/>
  <c r="G85" i="21"/>
  <c r="J75" i="17"/>
  <c r="E97" i="3"/>
  <c r="I94" i="17"/>
  <c r="K71" i="17"/>
  <c r="J87" i="17"/>
  <c r="E98" i="21"/>
  <c r="E85" i="3"/>
  <c r="E90" i="21"/>
  <c r="D90" i="3"/>
  <c r="H71" i="21"/>
  <c r="K96" i="17"/>
  <c r="G68" i="3"/>
  <c r="K95" i="17"/>
  <c r="M98" i="17"/>
  <c r="F91" i="3"/>
  <c r="H89" i="21"/>
  <c r="H91" i="19"/>
  <c r="F89" i="3"/>
  <c r="H68" i="21"/>
  <c r="E70" i="3"/>
  <c r="I80" i="17"/>
  <c r="M87" i="17"/>
  <c r="H90" i="21"/>
  <c r="D95" i="3"/>
  <c r="H70" i="19"/>
  <c r="H70" i="21"/>
  <c r="G75" i="21"/>
  <c r="E91" i="3"/>
  <c r="E88" i="3"/>
  <c r="H91" i="21"/>
  <c r="M85" i="17"/>
  <c r="L77" i="17"/>
  <c r="I84" i="17"/>
  <c r="F96" i="21"/>
  <c r="H76" i="21"/>
  <c r="M97" i="17"/>
  <c r="L71" i="17"/>
  <c r="H89" i="3"/>
  <c r="F72" i="21"/>
  <c r="G89" i="3"/>
  <c r="F77" i="3"/>
  <c r="H77" i="19"/>
  <c r="G87" i="21"/>
  <c r="K86" i="17"/>
  <c r="E77" i="3"/>
  <c r="L92" i="17"/>
  <c r="K74" i="17"/>
  <c r="H75" i="19"/>
  <c r="G73" i="21"/>
  <c r="H69" i="19"/>
  <c r="F93" i="21"/>
  <c r="H66" i="17"/>
  <c r="G50" i="20"/>
  <c r="K63" i="19"/>
  <c r="H50" i="20"/>
  <c r="F50" i="20"/>
  <c r="J64" i="3"/>
  <c r="G63" i="17"/>
  <c r="L64" i="19"/>
  <c r="L64" i="21"/>
  <c r="I63" i="3"/>
  <c r="H64" i="17"/>
  <c r="G47" i="20"/>
  <c r="G48" i="20"/>
  <c r="M66" i="3"/>
  <c r="L66" i="19"/>
  <c r="M66" i="19"/>
  <c r="K66" i="21"/>
  <c r="M63" i="3"/>
  <c r="J66" i="21"/>
  <c r="K64" i="3"/>
  <c r="E66" i="17"/>
  <c r="L63" i="3"/>
  <c r="K63" i="3"/>
  <c r="G66" i="17"/>
  <c r="K64" i="19"/>
  <c r="I66" i="19"/>
  <c r="L64" i="3"/>
  <c r="J63" i="21"/>
  <c r="I64" i="3"/>
  <c r="I66" i="21"/>
  <c r="I66" i="3"/>
  <c r="J63" i="3"/>
  <c r="M64" i="3"/>
  <c r="H47" i="20"/>
  <c r="J66" i="19"/>
  <c r="I63" i="19"/>
  <c r="I63" i="21"/>
  <c r="M64" i="21"/>
  <c r="D47" i="20"/>
  <c r="E64" i="17"/>
  <c r="L63" i="21"/>
  <c r="E48" i="20"/>
  <c r="M64" i="19"/>
  <c r="L63" i="19"/>
  <c r="K64" i="21"/>
  <c r="D66" i="17"/>
  <c r="M63" i="19"/>
  <c r="I64" i="21"/>
  <c r="D64" i="17"/>
  <c r="L66" i="21"/>
  <c r="J64" i="19"/>
  <c r="F47" i="20"/>
  <c r="E50" i="20"/>
  <c r="M66" i="21"/>
  <c r="J63" i="19"/>
  <c r="D50" i="20"/>
  <c r="K66" i="3"/>
  <c r="M63" i="21"/>
  <c r="J64" i="21"/>
  <c r="F63" i="17"/>
  <c r="G64" i="17"/>
  <c r="H63" i="17"/>
  <c r="E63" i="17"/>
  <c r="H48" i="20"/>
  <c r="F48" i="20"/>
  <c r="F64" i="17"/>
  <c r="J66" i="3"/>
  <c r="D48" i="20"/>
  <c r="K63" i="21"/>
  <c r="L66" i="3"/>
  <c r="D63" i="17"/>
  <c r="K66" i="19"/>
  <c r="F66" i="17"/>
  <c r="I64" i="19"/>
  <c r="E47" i="20"/>
  <c r="E455" i="16" l="1" a="1"/>
  <c r="E455" i="16" s="1"/>
  <c r="M65" i="21"/>
  <c r="L65" i="21"/>
  <c r="K65" i="21"/>
  <c r="J65" i="21"/>
  <c r="I65" i="21"/>
  <c r="G65" i="17"/>
  <c r="F65" i="17"/>
  <c r="E65" i="17"/>
  <c r="D65" i="17"/>
  <c r="H65" i="17"/>
  <c r="E49" i="20"/>
  <c r="D51" i="20"/>
  <c r="D52" i="20"/>
  <c r="D58" i="20"/>
  <c r="D57" i="20"/>
  <c r="D59" i="20"/>
  <c r="D65" i="20"/>
  <c r="D62" i="20"/>
  <c r="D54" i="20"/>
  <c r="D64" i="20"/>
  <c r="D56" i="20"/>
  <c r="D63" i="20"/>
  <c r="D66" i="20"/>
  <c r="D55" i="20"/>
  <c r="D53" i="20"/>
  <c r="D61" i="20"/>
  <c r="D60" i="20"/>
  <c r="G49" i="20"/>
  <c r="H53" i="20"/>
  <c r="H62" i="20"/>
  <c r="H60" i="20"/>
  <c r="H56" i="20"/>
  <c r="H63" i="20"/>
  <c r="H61" i="20"/>
  <c r="H57" i="20"/>
  <c r="H58" i="20"/>
  <c r="H65" i="20"/>
  <c r="H59" i="20"/>
  <c r="H52" i="20"/>
  <c r="H54" i="20"/>
  <c r="H66" i="20"/>
  <c r="H64" i="20"/>
  <c r="H51" i="20"/>
  <c r="H55" i="20"/>
  <c r="H49" i="20"/>
  <c r="G57" i="20"/>
  <c r="G66" i="20"/>
  <c r="G54" i="20"/>
  <c r="G52" i="20"/>
  <c r="G53" i="20"/>
  <c r="G62" i="20"/>
  <c r="G59" i="20"/>
  <c r="G55" i="20"/>
  <c r="G56" i="20"/>
  <c r="G51" i="20"/>
  <c r="G58" i="20"/>
  <c r="G60" i="20"/>
  <c r="G65" i="20"/>
  <c r="G61" i="20"/>
  <c r="G64" i="20"/>
  <c r="G63" i="20"/>
  <c r="F49" i="20"/>
  <c r="D49" i="20"/>
  <c r="E52" i="20"/>
  <c r="E57" i="20"/>
  <c r="E53" i="20"/>
  <c r="E64" i="20"/>
  <c r="E56" i="20"/>
  <c r="E61" i="20"/>
  <c r="E63" i="20"/>
  <c r="E55" i="20"/>
  <c r="E51" i="20"/>
  <c r="E58" i="20"/>
  <c r="E54" i="20"/>
  <c r="E60" i="20"/>
  <c r="E66" i="20"/>
  <c r="E62" i="20"/>
  <c r="E65" i="20"/>
  <c r="E59" i="20"/>
  <c r="F55" i="20"/>
  <c r="F53" i="20"/>
  <c r="F54" i="20"/>
  <c r="F56" i="20"/>
  <c r="F63" i="20"/>
  <c r="F57" i="20"/>
  <c r="F62" i="20"/>
  <c r="F61" i="20"/>
  <c r="F52" i="20"/>
  <c r="F66" i="20"/>
  <c r="F59" i="20"/>
  <c r="F60" i="20"/>
  <c r="F64" i="20"/>
  <c r="F51" i="20"/>
  <c r="F65" i="20"/>
  <c r="F58" i="20"/>
  <c r="M65" i="19"/>
  <c r="L65" i="19"/>
  <c r="K65" i="19"/>
  <c r="J65" i="19"/>
  <c r="I65" i="19"/>
  <c r="M65" i="3"/>
  <c r="L65" i="3"/>
  <c r="K65" i="3"/>
  <c r="I65" i="3"/>
  <c r="J65" i="3"/>
  <c r="I86" i="19"/>
  <c r="I94" i="19"/>
  <c r="I85" i="19"/>
  <c r="I68" i="19"/>
  <c r="J84" i="19"/>
  <c r="J80" i="19"/>
  <c r="J69" i="19"/>
  <c r="J68" i="19"/>
  <c r="I98" i="19"/>
  <c r="I92" i="19"/>
  <c r="I93" i="19"/>
  <c r="I72" i="19"/>
  <c r="J81" i="19"/>
  <c r="J93" i="19"/>
  <c r="J77" i="19"/>
  <c r="J76" i="19"/>
  <c r="I80" i="19"/>
  <c r="I82" i="19"/>
  <c r="I73" i="19"/>
  <c r="I78" i="19"/>
  <c r="J86" i="19"/>
  <c r="J97" i="19"/>
  <c r="J82" i="19"/>
  <c r="J73" i="19"/>
  <c r="I84" i="19"/>
  <c r="I83" i="19"/>
  <c r="I70" i="19"/>
  <c r="I71" i="19"/>
  <c r="J83" i="19"/>
  <c r="J90" i="19"/>
  <c r="J95" i="19"/>
  <c r="J67" i="19"/>
  <c r="I90" i="19"/>
  <c r="I97" i="19"/>
  <c r="I79" i="19"/>
  <c r="I76" i="19"/>
  <c r="J92" i="19"/>
  <c r="J96" i="19"/>
  <c r="J88" i="19"/>
  <c r="J72" i="19"/>
  <c r="I95" i="19"/>
  <c r="I96" i="19"/>
  <c r="I67" i="19"/>
  <c r="I69" i="19"/>
  <c r="J89" i="19"/>
  <c r="J98" i="19"/>
  <c r="J78" i="19"/>
  <c r="J71" i="19"/>
  <c r="I91" i="19"/>
  <c r="I88" i="19"/>
  <c r="I77" i="19"/>
  <c r="I75" i="19"/>
  <c r="J94" i="19"/>
  <c r="J85" i="19"/>
  <c r="J75" i="19"/>
  <c r="J74" i="19"/>
  <c r="I81" i="19"/>
  <c r="I89" i="19"/>
  <c r="I87" i="19"/>
  <c r="I74" i="19"/>
  <c r="J91" i="19"/>
  <c r="J87" i="19"/>
  <c r="J79" i="19"/>
  <c r="J70" i="19"/>
  <c r="K94" i="19"/>
  <c r="K75" i="19"/>
  <c r="D78" i="17"/>
  <c r="K90" i="19"/>
  <c r="I98" i="21"/>
  <c r="I81" i="21"/>
  <c r="D83" i="17"/>
  <c r="I85" i="21"/>
  <c r="D72" i="17"/>
  <c r="K82" i="19"/>
  <c r="D90" i="17"/>
  <c r="I91" i="21"/>
  <c r="D70" i="17"/>
  <c r="K91" i="19"/>
  <c r="D77" i="17"/>
  <c r="D95" i="17"/>
  <c r="D89" i="17"/>
  <c r="K74" i="19"/>
  <c r="I70" i="21"/>
  <c r="I67" i="21"/>
  <c r="K76" i="19"/>
  <c r="K95" i="19"/>
  <c r="I77" i="21"/>
  <c r="I72" i="21"/>
  <c r="D74" i="17"/>
  <c r="I76" i="21"/>
  <c r="I71" i="21"/>
  <c r="D97" i="17"/>
  <c r="K89" i="19"/>
  <c r="K68" i="19"/>
  <c r="I79" i="21"/>
  <c r="I69" i="21"/>
  <c r="I93" i="21"/>
  <c r="I92" i="21"/>
  <c r="D94" i="17"/>
  <c r="I89" i="21"/>
  <c r="D91" i="17"/>
  <c r="I90" i="21"/>
  <c r="I82" i="21"/>
  <c r="D79" i="17"/>
  <c r="K84" i="19"/>
  <c r="D73" i="17"/>
  <c r="K96" i="19"/>
  <c r="D85" i="17"/>
  <c r="I73" i="21"/>
  <c r="K72" i="19"/>
  <c r="D68" i="17"/>
  <c r="K80" i="19"/>
  <c r="D88" i="17"/>
  <c r="I84" i="21"/>
  <c r="K77" i="19"/>
  <c r="D80" i="17"/>
  <c r="K88" i="19"/>
  <c r="I86" i="21"/>
  <c r="I88" i="21"/>
  <c r="D76" i="17"/>
  <c r="D93" i="17"/>
  <c r="K97" i="19"/>
  <c r="D84" i="17"/>
  <c r="D71" i="17"/>
  <c r="K86" i="19"/>
  <c r="K70" i="19"/>
  <c r="D69" i="17"/>
  <c r="D92" i="17"/>
  <c r="K71" i="19"/>
  <c r="K79" i="19"/>
  <c r="D67" i="17"/>
  <c r="I68" i="21"/>
  <c r="I75" i="21"/>
  <c r="K85" i="19"/>
  <c r="K93" i="19"/>
  <c r="K87" i="19"/>
  <c r="D87" i="17"/>
  <c r="K83" i="19"/>
  <c r="D82" i="17"/>
  <c r="I97" i="21"/>
  <c r="K69" i="19"/>
  <c r="D75" i="17"/>
  <c r="K78" i="19"/>
  <c r="I74" i="21"/>
  <c r="I83" i="21"/>
  <c r="K67" i="19"/>
  <c r="I80" i="21"/>
  <c r="I94" i="21"/>
  <c r="K98" i="19"/>
  <c r="D96" i="17"/>
  <c r="I87" i="21"/>
  <c r="I96" i="21"/>
  <c r="D86" i="17"/>
  <c r="I78" i="21"/>
  <c r="I95" i="21"/>
  <c r="D81" i="17"/>
  <c r="K81" i="19"/>
  <c r="D98" i="17"/>
  <c r="K92" i="19"/>
  <c r="K73" i="19"/>
  <c r="M84" i="3"/>
  <c r="L88" i="19"/>
  <c r="G88" i="17"/>
  <c r="E87" i="17"/>
  <c r="M95" i="3"/>
  <c r="E89" i="17"/>
  <c r="K74" i="3"/>
  <c r="I93" i="3"/>
  <c r="M97" i="19"/>
  <c r="M85" i="21"/>
  <c r="E96" i="17"/>
  <c r="M92" i="21"/>
  <c r="K82" i="21"/>
  <c r="M86" i="19"/>
  <c r="I98" i="3"/>
  <c r="L82" i="19"/>
  <c r="M68" i="19"/>
  <c r="M71" i="19"/>
  <c r="J76" i="3"/>
  <c r="F82" i="17"/>
  <c r="G81" i="17"/>
  <c r="E92" i="17"/>
  <c r="H73" i="17"/>
  <c r="L98" i="21"/>
  <c r="E86" i="17"/>
  <c r="M79" i="3"/>
  <c r="L71" i="19"/>
  <c r="M94" i="21"/>
  <c r="L77" i="19"/>
  <c r="J86" i="21"/>
  <c r="H82" i="17"/>
  <c r="M82" i="19"/>
  <c r="L92" i="21"/>
  <c r="K76" i="3"/>
  <c r="K76" i="21"/>
  <c r="L91" i="3"/>
  <c r="M72" i="21"/>
  <c r="L73" i="3"/>
  <c r="H95" i="17"/>
  <c r="M96" i="21"/>
  <c r="J82" i="21"/>
  <c r="M78" i="21"/>
  <c r="K96" i="3"/>
  <c r="M75" i="3"/>
  <c r="I75" i="3"/>
  <c r="E90" i="17"/>
  <c r="G70" i="17"/>
  <c r="L67" i="21"/>
  <c r="G96" i="17"/>
  <c r="M69" i="19"/>
  <c r="H68" i="17"/>
  <c r="K71" i="3"/>
  <c r="M68" i="21"/>
  <c r="L90" i="19"/>
  <c r="M77" i="3"/>
  <c r="J88" i="3"/>
  <c r="E74" i="17"/>
  <c r="E88" i="17"/>
  <c r="J90" i="21"/>
  <c r="K98" i="21"/>
  <c r="M96" i="19"/>
  <c r="M76" i="21"/>
  <c r="J91" i="21"/>
  <c r="E85" i="17"/>
  <c r="G72" i="17"/>
  <c r="M88" i="19"/>
  <c r="L89" i="3"/>
  <c r="J85" i="3"/>
  <c r="L98" i="19"/>
  <c r="J83" i="3"/>
  <c r="K96" i="21"/>
  <c r="F96" i="17"/>
  <c r="H72" i="17"/>
  <c r="G92" i="17"/>
  <c r="J80" i="3"/>
  <c r="M70" i="3"/>
  <c r="E68" i="17"/>
  <c r="I69" i="3"/>
  <c r="K86" i="21"/>
  <c r="L97" i="3"/>
  <c r="J89" i="3"/>
  <c r="K88" i="21"/>
  <c r="J86" i="3"/>
  <c r="M71" i="21"/>
  <c r="K68" i="21"/>
  <c r="F72" i="17"/>
  <c r="L75" i="3"/>
  <c r="F73" i="17"/>
  <c r="M77" i="21"/>
  <c r="G78" i="17"/>
  <c r="K79" i="3"/>
  <c r="G77" i="17"/>
  <c r="M93" i="19"/>
  <c r="L72" i="21"/>
  <c r="J71" i="21"/>
  <c r="K80" i="21"/>
  <c r="J78" i="21"/>
  <c r="M73" i="19"/>
  <c r="I86" i="3"/>
  <c r="K77" i="3"/>
  <c r="K72" i="21"/>
  <c r="L70" i="21"/>
  <c r="L89" i="21"/>
  <c r="E75" i="17"/>
  <c r="G82" i="17"/>
  <c r="E81" i="17"/>
  <c r="E98" i="17"/>
  <c r="J76" i="21"/>
  <c r="G87" i="17"/>
  <c r="J84" i="3"/>
  <c r="J95" i="3"/>
  <c r="M94" i="3"/>
  <c r="M76" i="19"/>
  <c r="L80" i="19"/>
  <c r="G98" i="17"/>
  <c r="J80" i="21"/>
  <c r="I70" i="3"/>
  <c r="L77" i="3"/>
  <c r="J69" i="3"/>
  <c r="M93" i="21"/>
  <c r="M74" i="3"/>
  <c r="H90" i="17"/>
  <c r="G80" i="17"/>
  <c r="L73" i="19"/>
  <c r="M70" i="21"/>
  <c r="M76" i="3"/>
  <c r="I67" i="3"/>
  <c r="I77" i="3"/>
  <c r="J68" i="3"/>
  <c r="E91" i="17"/>
  <c r="G95" i="17"/>
  <c r="L85" i="3"/>
  <c r="G97" i="17"/>
  <c r="L91" i="19"/>
  <c r="H87" i="17"/>
  <c r="M81" i="19"/>
  <c r="M73" i="3"/>
  <c r="J75" i="3"/>
  <c r="K75" i="3"/>
  <c r="L88" i="21"/>
  <c r="H91" i="17"/>
  <c r="M74" i="21"/>
  <c r="I96" i="3"/>
  <c r="K90" i="21"/>
  <c r="K83" i="3"/>
  <c r="L96" i="3"/>
  <c r="M94" i="19"/>
  <c r="L87" i="19"/>
  <c r="F75" i="17"/>
  <c r="M83" i="3"/>
  <c r="L93" i="19"/>
  <c r="J72" i="3"/>
  <c r="K79" i="21"/>
  <c r="G83" i="17"/>
  <c r="L70" i="19"/>
  <c r="I84" i="3"/>
  <c r="K88" i="3"/>
  <c r="M98" i="19"/>
  <c r="L95" i="21"/>
  <c r="L83" i="19"/>
  <c r="K67" i="21"/>
  <c r="M77" i="19"/>
  <c r="K83" i="21"/>
  <c r="J82" i="3"/>
  <c r="J93" i="21"/>
  <c r="L72" i="3"/>
  <c r="F71" i="17"/>
  <c r="H93" i="17"/>
  <c r="F92" i="17"/>
  <c r="F95" i="17"/>
  <c r="L92" i="3"/>
  <c r="M79" i="19"/>
  <c r="L75" i="19"/>
  <c r="I91" i="3"/>
  <c r="L76" i="21"/>
  <c r="J88" i="21"/>
  <c r="K98" i="3"/>
  <c r="G90" i="17"/>
  <c r="K84" i="21"/>
  <c r="L83" i="3"/>
  <c r="M90" i="21"/>
  <c r="I88" i="3"/>
  <c r="M85" i="3"/>
  <c r="K93" i="3"/>
  <c r="E70" i="17"/>
  <c r="G68" i="17"/>
  <c r="G75" i="17"/>
  <c r="J90" i="3"/>
  <c r="L71" i="21"/>
  <c r="M87" i="21"/>
  <c r="M97" i="21"/>
  <c r="L76" i="19"/>
  <c r="F67" i="17"/>
  <c r="E78" i="17"/>
  <c r="H77" i="17"/>
  <c r="E71" i="17"/>
  <c r="K67" i="3"/>
  <c r="H76" i="17"/>
  <c r="K82" i="3"/>
  <c r="K78" i="3"/>
  <c r="M79" i="21"/>
  <c r="M83" i="21"/>
  <c r="L90" i="21"/>
  <c r="J71" i="3"/>
  <c r="M67" i="3"/>
  <c r="M69" i="21"/>
  <c r="L93" i="21"/>
  <c r="J98" i="3"/>
  <c r="K91" i="21"/>
  <c r="K70" i="21"/>
  <c r="F76" i="17"/>
  <c r="L81" i="19"/>
  <c r="J85" i="21"/>
  <c r="K97" i="21"/>
  <c r="J93" i="3"/>
  <c r="I74" i="3"/>
  <c r="J92" i="21"/>
  <c r="L96" i="19"/>
  <c r="E77" i="17"/>
  <c r="M87" i="19"/>
  <c r="L74" i="21"/>
  <c r="E79" i="17"/>
  <c r="E72" i="17"/>
  <c r="M90" i="19"/>
  <c r="I95" i="3"/>
  <c r="H89" i="17"/>
  <c r="M80" i="21"/>
  <c r="M97" i="3"/>
  <c r="I89" i="3"/>
  <c r="E93" i="17"/>
  <c r="M96" i="3"/>
  <c r="J97" i="21"/>
  <c r="J77" i="3"/>
  <c r="K84" i="3"/>
  <c r="K78" i="21"/>
  <c r="H97" i="17"/>
  <c r="J79" i="21"/>
  <c r="I81" i="3"/>
  <c r="J74" i="3"/>
  <c r="L78" i="21"/>
  <c r="K92" i="21"/>
  <c r="I72" i="3"/>
  <c r="J72" i="21"/>
  <c r="M86" i="21"/>
  <c r="J87" i="3"/>
  <c r="G74" i="17"/>
  <c r="F85" i="17"/>
  <c r="F78" i="17"/>
  <c r="F86" i="17"/>
  <c r="K97" i="3"/>
  <c r="L67" i="19"/>
  <c r="M72" i="19"/>
  <c r="I94" i="3"/>
  <c r="L68" i="21"/>
  <c r="L74" i="19"/>
  <c r="L90" i="3"/>
  <c r="G91" i="17"/>
  <c r="F94" i="17"/>
  <c r="M67" i="21"/>
  <c r="M88" i="3"/>
  <c r="J96" i="21"/>
  <c r="J81" i="3"/>
  <c r="L81" i="21"/>
  <c r="G69" i="17"/>
  <c r="F87" i="17"/>
  <c r="M89" i="21"/>
  <c r="L79" i="3"/>
  <c r="L82" i="3"/>
  <c r="M78" i="3"/>
  <c r="M92" i="3"/>
  <c r="I90" i="3"/>
  <c r="E84" i="17"/>
  <c r="H78" i="17"/>
  <c r="H96" i="17"/>
  <c r="F69" i="17"/>
  <c r="L87" i="21"/>
  <c r="M73" i="21"/>
  <c r="J89" i="21"/>
  <c r="L69" i="19"/>
  <c r="M71" i="3"/>
  <c r="M68" i="3"/>
  <c r="L94" i="3"/>
  <c r="M89" i="19"/>
  <c r="K93" i="21"/>
  <c r="M72" i="3"/>
  <c r="K74" i="21"/>
  <c r="J79" i="3"/>
  <c r="J70" i="3"/>
  <c r="J83" i="21"/>
  <c r="F79" i="17"/>
  <c r="J81" i="21"/>
  <c r="K91" i="3"/>
  <c r="L94" i="19"/>
  <c r="L85" i="19"/>
  <c r="L88" i="3"/>
  <c r="M78" i="19"/>
  <c r="J96" i="3"/>
  <c r="H83" i="17"/>
  <c r="K68" i="3"/>
  <c r="M98" i="3"/>
  <c r="L86" i="3"/>
  <c r="G76" i="17"/>
  <c r="F80" i="17"/>
  <c r="J98" i="21"/>
  <c r="L98" i="3"/>
  <c r="H92" i="17"/>
  <c r="M84" i="21"/>
  <c r="K86" i="3"/>
  <c r="L68" i="19"/>
  <c r="E83" i="17"/>
  <c r="I87" i="3"/>
  <c r="K87" i="21"/>
  <c r="M70" i="19"/>
  <c r="J87" i="21"/>
  <c r="J84" i="21"/>
  <c r="M86" i="3"/>
  <c r="G85" i="17"/>
  <c r="F74" i="17"/>
  <c r="H85" i="17"/>
  <c r="L95" i="3"/>
  <c r="J77" i="21"/>
  <c r="J70" i="21"/>
  <c r="M95" i="21"/>
  <c r="L92" i="19"/>
  <c r="L76" i="3"/>
  <c r="K73" i="21"/>
  <c r="H69" i="17"/>
  <c r="K70" i="3"/>
  <c r="M84" i="19"/>
  <c r="L83" i="21"/>
  <c r="L81" i="3"/>
  <c r="L84" i="21"/>
  <c r="M95" i="19"/>
  <c r="K69" i="3"/>
  <c r="G93" i="17"/>
  <c r="E82" i="17"/>
  <c r="J67" i="3"/>
  <c r="E69" i="17"/>
  <c r="G84" i="17"/>
  <c r="I76" i="3"/>
  <c r="J91" i="3"/>
  <c r="J68" i="21"/>
  <c r="K85" i="3"/>
  <c r="K80" i="3"/>
  <c r="M69" i="3"/>
  <c r="H86" i="17"/>
  <c r="H98" i="17"/>
  <c r="M81" i="21"/>
  <c r="K94" i="3"/>
  <c r="L96" i="21"/>
  <c r="M90" i="3"/>
  <c r="M80" i="3"/>
  <c r="L95" i="19"/>
  <c r="G73" i="17"/>
  <c r="J92" i="3"/>
  <c r="I78" i="3"/>
  <c r="M87" i="3"/>
  <c r="J94" i="3"/>
  <c r="K94" i="21"/>
  <c r="L78" i="3"/>
  <c r="I92" i="3"/>
  <c r="F81" i="17"/>
  <c r="E73" i="17"/>
  <c r="E95" i="17"/>
  <c r="G71" i="17"/>
  <c r="J78" i="3"/>
  <c r="K95" i="3"/>
  <c r="M81" i="3"/>
  <c r="J67" i="21"/>
  <c r="M91" i="3"/>
  <c r="L93" i="3"/>
  <c r="G89" i="17"/>
  <c r="L71" i="3"/>
  <c r="I83" i="3"/>
  <c r="L97" i="19"/>
  <c r="K77" i="21"/>
  <c r="M75" i="21"/>
  <c r="L73" i="21"/>
  <c r="G79" i="17"/>
  <c r="E80" i="17"/>
  <c r="L84" i="3"/>
  <c r="J75" i="21"/>
  <c r="M91" i="19"/>
  <c r="K72" i="3"/>
  <c r="I85" i="3"/>
  <c r="I73" i="3"/>
  <c r="F68" i="17"/>
  <c r="F83" i="17"/>
  <c r="M82" i="3"/>
  <c r="L77" i="21"/>
  <c r="K81" i="21"/>
  <c r="F98" i="17"/>
  <c r="K89" i="21"/>
  <c r="F90" i="17"/>
  <c r="F77" i="17"/>
  <c r="G94" i="17"/>
  <c r="E76" i="17"/>
  <c r="E94" i="17"/>
  <c r="M82" i="21"/>
  <c r="M67" i="19"/>
  <c r="K75" i="21"/>
  <c r="I68" i="3"/>
  <c r="L84" i="19"/>
  <c r="G86" i="17"/>
  <c r="H70" i="17"/>
  <c r="F89" i="17"/>
  <c r="G67" i="17"/>
  <c r="K92" i="3"/>
  <c r="H79" i="17"/>
  <c r="L70" i="3"/>
  <c r="M91" i="21"/>
  <c r="I80" i="3"/>
  <c r="M74" i="19"/>
  <c r="J73" i="21"/>
  <c r="H81" i="17"/>
  <c r="L74" i="3"/>
  <c r="M89" i="3"/>
  <c r="M98" i="21"/>
  <c r="J94" i="21"/>
  <c r="L87" i="3"/>
  <c r="J69" i="21"/>
  <c r="L67" i="3"/>
  <c r="H75" i="17"/>
  <c r="K85" i="21"/>
  <c r="K73" i="3"/>
  <c r="J97" i="3"/>
  <c r="L80" i="21"/>
  <c r="L82" i="21"/>
  <c r="M83" i="19"/>
  <c r="J95" i="21"/>
  <c r="F70" i="17"/>
  <c r="H71" i="17"/>
  <c r="H80" i="17"/>
  <c r="F91" i="17"/>
  <c r="L79" i="21"/>
  <c r="L80" i="3"/>
  <c r="J73" i="3"/>
  <c r="L69" i="3"/>
  <c r="I79" i="3"/>
  <c r="M92" i="19"/>
  <c r="H84" i="17"/>
  <c r="L89" i="19"/>
  <c r="K81" i="3"/>
  <c r="M80" i="19"/>
  <c r="L94" i="21"/>
  <c r="L68" i="3"/>
  <c r="L79" i="19"/>
  <c r="E97" i="17"/>
  <c r="F88" i="17"/>
  <c r="H88" i="17"/>
  <c r="M75" i="19"/>
  <c r="K95" i="21"/>
  <c r="K71" i="21"/>
  <c r="L86" i="21"/>
  <c r="K87" i="3"/>
  <c r="H94" i="17"/>
  <c r="E67" i="17"/>
  <c r="I97" i="3"/>
  <c r="L86" i="19"/>
  <c r="L91" i="21"/>
  <c r="L69" i="21"/>
  <c r="H74" i="17"/>
  <c r="F84" i="17"/>
  <c r="F93" i="17"/>
  <c r="K90" i="3"/>
  <c r="M88" i="21"/>
  <c r="L75" i="21"/>
  <c r="L85" i="21"/>
  <c r="L78" i="19"/>
  <c r="M93" i="3"/>
  <c r="K69" i="21"/>
  <c r="L97" i="21"/>
  <c r="I82" i="3"/>
  <c r="L72" i="19"/>
  <c r="K89" i="3"/>
  <c r="J74" i="21"/>
  <c r="I71" i="3"/>
  <c r="M85" i="19"/>
  <c r="H67" i="17"/>
  <c r="F97" i="17"/>
  <c r="E456" i="16" l="1" a="1"/>
  <c r="E456" i="16" s="1"/>
  <c r="E457" i="16" l="1" a="1"/>
  <c r="E457" i="16" s="1"/>
  <c r="E458" i="16" l="1" a="1"/>
  <c r="E458" i="16" s="1"/>
  <c r="E459" i="16" s="1" a="1"/>
  <c r="E459" i="16" s="1"/>
  <c r="E460" i="16" s="1" a="1"/>
  <c r="E460" i="16" s="1"/>
  <c r="E461" i="16" s="1" a="1"/>
  <c r="E461" i="16" s="1"/>
  <c r="E462" i="16" s="1" a="1"/>
  <c r="E462" i="16" s="1"/>
  <c r="E463" i="16" s="1" a="1"/>
  <c r="E463" i="16" s="1"/>
  <c r="E464" i="16" s="1" a="1"/>
  <c r="E464" i="16" s="1"/>
  <c r="E465" i="16" s="1" a="1"/>
  <c r="E465" i="16" s="1"/>
  <c r="E466" i="16" s="1" a="1"/>
  <c r="E466" i="16" s="1"/>
  <c r="E467" i="16" s="1" a="1"/>
  <c r="E467" i="16" s="1"/>
  <c r="E468" i="16" s="1" a="1"/>
  <c r="E468" i="16" s="1"/>
  <c r="E469" i="16" s="1" a="1"/>
  <c r="E469" i="16" s="1"/>
  <c r="E470" i="16" s="1" a="1"/>
  <c r="E470" i="16" s="1"/>
  <c r="E471" i="16" s="1" a="1"/>
  <c r="E471" i="16" s="1"/>
  <c r="E472" i="16" s="1" a="1"/>
  <c r="E472" i="16" s="1"/>
  <c r="E473" i="16" s="1" a="1"/>
  <c r="E473" i="16" s="1"/>
  <c r="E474" i="16" s="1" a="1"/>
  <c r="E474" i="16" s="1"/>
  <c r="E475" i="16" s="1" a="1"/>
  <c r="E475" i="16" s="1"/>
  <c r="E476" i="16" s="1" a="1"/>
  <c r="E476" i="16" s="1"/>
  <c r="E477" i="16" s="1" a="1"/>
  <c r="E477" i="16" s="1"/>
  <c r="E478" i="16" s="1" a="1"/>
  <c r="E478" i="16" s="1"/>
  <c r="E479" i="16" s="1" a="1"/>
  <c r="E479" i="16" s="1"/>
  <c r="E480" i="16" s="1" a="1"/>
  <c r="E480" i="16" s="1"/>
  <c r="E481" i="16" s="1" a="1"/>
  <c r="E481" i="16" s="1"/>
  <c r="E482" i="16" s="1" a="1"/>
  <c r="E482" i="16" s="1"/>
  <c r="E483" i="16" s="1" a="1"/>
  <c r="E483" i="16" s="1"/>
  <c r="E484" i="16" s="1" a="1"/>
  <c r="E484" i="16" s="1"/>
  <c r="E485" i="16" s="1" a="1"/>
  <c r="E485" i="16" s="1"/>
  <c r="E486" i="16" s="1" a="1"/>
  <c r="E486" i="16" s="1"/>
  <c r="E487" i="16" s="1" a="1"/>
  <c r="E487" i="16" s="1"/>
  <c r="E488" i="16" s="1" a="1"/>
  <c r="E488" i="16" s="1"/>
  <c r="E489" i="16" s="1" a="1"/>
  <c r="E489" i="16" s="1"/>
  <c r="E490" i="16" s="1" a="1"/>
  <c r="E490" i="16" s="1"/>
  <c r="E491" i="16" s="1" a="1"/>
  <c r="E491" i="16" s="1"/>
  <c r="E492" i="16" s="1" a="1"/>
  <c r="E492" i="16" s="1"/>
  <c r="E493" i="16" s="1" a="1"/>
  <c r="E493" i="16" s="1"/>
  <c r="E494" i="16" s="1" a="1"/>
  <c r="E494" i="16" s="1"/>
  <c r="E495" i="16" s="1" a="1"/>
  <c r="E495" i="16" s="1"/>
  <c r="E496" i="16" s="1" a="1"/>
  <c r="E496" i="16" s="1"/>
  <c r="E497" i="16" s="1" a="1"/>
  <c r="E497" i="16" s="1"/>
  <c r="E498" i="16" s="1" a="1"/>
  <c r="E498" i="16" s="1"/>
  <c r="E499" i="16" s="1" a="1"/>
  <c r="E499" i="16" s="1"/>
  <c r="E500" i="16" s="1" a="1"/>
  <c r="E500" i="16" s="1"/>
  <c r="E501" i="16" s="1" a="1"/>
  <c r="E501" i="16" s="1"/>
  <c r="E502" i="16" s="1" a="1"/>
  <c r="E502" i="16" s="1"/>
  <c r="E503" i="16" s="1" a="1"/>
  <c r="E503" i="16" s="1"/>
  <c r="E504" i="16" s="1" a="1"/>
  <c r="E504" i="16" s="1"/>
  <c r="E505" i="16" s="1" a="1"/>
  <c r="E505" i="16" s="1"/>
  <c r="E506" i="16" s="1" a="1"/>
  <c r="E506" i="16" s="1"/>
  <c r="E507" i="16" s="1" a="1"/>
  <c r="E507" i="16" s="1"/>
  <c r="E508" i="16" s="1" a="1"/>
  <c r="E508" i="16" s="1"/>
  <c r="E509" i="16" s="1" a="1"/>
  <c r="E509" i="16" s="1"/>
  <c r="E510" i="16" s="1" a="1"/>
  <c r="E510" i="16" s="1"/>
  <c r="E511" i="16" s="1" a="1"/>
  <c r="E511" i="16" s="1"/>
  <c r="E512" i="16" s="1" a="1"/>
  <c r="E512" i="16" s="1"/>
  <c r="E513" i="16" s="1" a="1"/>
  <c r="E513" i="16" s="1"/>
  <c r="E514" i="16" s="1" a="1"/>
  <c r="E514" i="16" s="1"/>
  <c r="E515" i="16" s="1" a="1"/>
  <c r="E515" i="16" s="1"/>
  <c r="E516" i="16" s="1" a="1"/>
  <c r="E516" i="16" s="1"/>
  <c r="E517" i="16" s="1" a="1"/>
  <c r="E517" i="16" s="1"/>
  <c r="E518" i="16" s="1" a="1"/>
  <c r="E518" i="16" s="1"/>
  <c r="E519" i="16" s="1" a="1"/>
  <c r="E519" i="16" s="1"/>
  <c r="E520" i="16" s="1" a="1"/>
  <c r="E520" i="16" s="1"/>
  <c r="E521" i="16" s="1" a="1"/>
  <c r="E521" i="16" s="1"/>
  <c r="E522" i="16" s="1" a="1"/>
  <c r="E522" i="16" s="1"/>
  <c r="E523" i="16" s="1" a="1"/>
  <c r="E523" i="16" s="1"/>
  <c r="E524" i="16" s="1" a="1"/>
  <c r="E524" i="16" s="1"/>
  <c r="E525" i="16" s="1" a="1"/>
  <c r="E525" i="16" s="1"/>
  <c r="E526" i="16" s="1" a="1"/>
  <c r="E526" i="16" s="1"/>
  <c r="E527" i="16" s="1" a="1"/>
  <c r="E527" i="16" s="1"/>
  <c r="E528" i="16" s="1" a="1"/>
  <c r="E528" i="16" s="1"/>
  <c r="E529" i="16" s="1" a="1"/>
  <c r="E529" i="16" s="1"/>
  <c r="E530" i="16" s="1" a="1"/>
  <c r="E530" i="16" s="1"/>
  <c r="E531" i="16" s="1" a="1"/>
  <c r="E531" i="16" s="1"/>
  <c r="E532" i="16" s="1" a="1"/>
  <c r="E532" i="16" s="1"/>
  <c r="E533" i="16" s="1" a="1"/>
  <c r="E533" i="16" s="1"/>
  <c r="E534" i="16" s="1" a="1"/>
  <c r="E534" i="16" s="1"/>
  <c r="E535" i="16" s="1" a="1"/>
  <c r="E535" i="16" s="1"/>
  <c r="E536" i="16" s="1" a="1"/>
  <c r="E536" i="16" s="1"/>
  <c r="E537" i="16" s="1" a="1"/>
  <c r="E537" i="16" s="1"/>
  <c r="E538" i="16" s="1" a="1"/>
  <c r="E538" i="16" s="1"/>
  <c r="E539" i="16" s="1" a="1"/>
  <c r="E539" i="16" s="1"/>
  <c r="E540" i="16" s="1" a="1"/>
  <c r="E540" i="16" s="1"/>
  <c r="E541" i="16" s="1" a="1"/>
  <c r="E541" i="16" s="1"/>
  <c r="E542" i="16" s="1" a="1"/>
  <c r="E542" i="16" s="1"/>
  <c r="E543" i="16" s="1" a="1"/>
  <c r="E543" i="16" s="1"/>
  <c r="E544" i="16" s="1" a="1"/>
  <c r="E544" i="16" s="1"/>
  <c r="E545" i="16" s="1" a="1"/>
  <c r="E545" i="16" s="1"/>
  <c r="E546" i="16" s="1" a="1"/>
  <c r="E546" i="16" s="1"/>
  <c r="E547" i="16" s="1" a="1"/>
  <c r="E547" i="16" s="1"/>
  <c r="E548" i="16" s="1" a="1"/>
  <c r="E548" i="16" s="1"/>
  <c r="E549" i="16" s="1" a="1"/>
  <c r="E549" i="16" s="1"/>
  <c r="E550" i="16" s="1" a="1"/>
  <c r="E550" i="16" s="1"/>
  <c r="E551" i="16" s="1" a="1"/>
  <c r="E551" i="16" s="1"/>
  <c r="E552" i="16" s="1" a="1"/>
  <c r="E552" i="16" s="1"/>
  <c r="E553" i="16" s="1" a="1"/>
  <c r="E553" i="16" s="1"/>
  <c r="E554" i="16" s="1" a="1"/>
  <c r="E554" i="16" s="1"/>
  <c r="E555" i="16" s="1" a="1"/>
  <c r="E555" i="16" s="1"/>
  <c r="E556" i="16" s="1" a="1"/>
  <c r="E556" i="16" s="1"/>
  <c r="E557" i="16" s="1" a="1"/>
  <c r="E557" i="16" s="1"/>
  <c r="E558" i="16" s="1" a="1"/>
  <c r="E558" i="16" s="1"/>
  <c r="E559" i="16" s="1" a="1"/>
  <c r="E559" i="16" s="1"/>
  <c r="E560" i="16" s="1" a="1"/>
  <c r="E560" i="16" s="1"/>
  <c r="E561" i="16" s="1" a="1"/>
  <c r="E561" i="16" s="1"/>
  <c r="E562" i="16" s="1" a="1"/>
  <c r="E562" i="16" s="1"/>
  <c r="E563" i="16" s="1" a="1"/>
  <c r="E563" i="16" s="1"/>
  <c r="E564" i="16" s="1" a="1"/>
  <c r="E564" i="16" s="1"/>
  <c r="E565" i="16" s="1" a="1"/>
  <c r="E565" i="16" s="1"/>
  <c r="E566" i="16" s="1" a="1"/>
  <c r="E566" i="16" s="1"/>
  <c r="E567" i="16" s="1" a="1"/>
  <c r="E567" i="16" s="1"/>
  <c r="E568" i="16" s="1" a="1"/>
  <c r="E568" i="16" s="1"/>
  <c r="E569" i="16" s="1" a="1"/>
  <c r="E569" i="16" s="1"/>
  <c r="E570" i="16" s="1" a="1"/>
  <c r="E570" i="16" s="1"/>
  <c r="E571" i="16" s="1" a="1"/>
  <c r="E571" i="16" s="1"/>
  <c r="E572" i="16" s="1" a="1"/>
  <c r="E572" i="16" s="1"/>
  <c r="E573" i="16" s="1" a="1"/>
  <c r="E573" i="16" s="1"/>
  <c r="E574" i="16" s="1" a="1"/>
  <c r="E574" i="16" s="1"/>
  <c r="E575" i="16" s="1" a="1"/>
  <c r="E575" i="16" s="1"/>
  <c r="E576" i="16" s="1" a="1"/>
  <c r="E576" i="16" s="1"/>
  <c r="E577" i="16" s="1" a="1"/>
  <c r="E577" i="16" s="1"/>
  <c r="E578" i="16" s="1" a="1"/>
  <c r="E578" i="16" s="1"/>
  <c r="E579" i="16" s="1" a="1"/>
  <c r="E579" i="16" s="1"/>
  <c r="E580" i="16" s="1" a="1"/>
  <c r="E580" i="16" s="1"/>
  <c r="E581" i="16" s="1" a="1"/>
  <c r="E581" i="16" s="1"/>
  <c r="E582" i="16" s="1" a="1"/>
  <c r="E582" i="16" s="1"/>
  <c r="E583" i="16" s="1" a="1"/>
  <c r="E583" i="16" s="1"/>
  <c r="E584" i="16" s="1" a="1"/>
  <c r="E584" i="16" s="1"/>
  <c r="E585" i="16" s="1" a="1"/>
  <c r="E585" i="16" s="1"/>
  <c r="E586" i="16" s="1" a="1"/>
  <c r="E586" i="16" s="1"/>
  <c r="E587" i="16" s="1" a="1"/>
  <c r="E587" i="16" s="1"/>
  <c r="E588" i="16" s="1" a="1"/>
  <c r="E588" i="16" s="1"/>
  <c r="E589" i="16" s="1" a="1"/>
  <c r="E589" i="16" s="1"/>
  <c r="E590" i="16" s="1" a="1"/>
  <c r="E590" i="16" s="1"/>
  <c r="E591" i="16" s="1" a="1"/>
  <c r="E591" i="16" s="1"/>
  <c r="E592" i="16" s="1" a="1"/>
  <c r="E592" i="16" s="1"/>
  <c r="E593" i="16" s="1" a="1"/>
  <c r="E593" i="16" s="1"/>
  <c r="E594" i="16" s="1" a="1"/>
  <c r="E594" i="16" s="1"/>
  <c r="E595" i="16" s="1" a="1"/>
  <c r="E595" i="16" s="1"/>
  <c r="E596" i="16" s="1" a="1"/>
  <c r="E596" i="16" s="1"/>
  <c r="E597" i="16" s="1" a="1"/>
  <c r="E597" i="16" s="1"/>
  <c r="E598" i="16" s="1" a="1"/>
  <c r="E598" i="16" s="1"/>
  <c r="E599" i="16" s="1" a="1"/>
  <c r="E599" i="16" s="1"/>
  <c r="E600" i="16" s="1" a="1"/>
  <c r="E600" i="16" s="1"/>
  <c r="E601" i="16" s="1" a="1"/>
  <c r="E601" i="16" s="1"/>
  <c r="E602" i="16" s="1" a="1"/>
  <c r="E602" i="16" s="1"/>
  <c r="E603" i="16" l="1" a="1"/>
  <c r="E603" i="16" s="1"/>
  <c r="E604" i="16" l="1" a="1"/>
  <c r="E604" i="16" s="1"/>
  <c r="E605" i="16" l="1" a="1"/>
  <c r="E605" i="16" s="1"/>
  <c r="E606" i="16" l="1" a="1"/>
  <c r="E606" i="16" s="1"/>
  <c r="E607" i="16" l="1" a="1"/>
  <c r="E607" i="16" s="1"/>
  <c r="E608" i="16" s="1" a="1"/>
  <c r="E608" i="16" s="1"/>
  <c r="E609" i="16" l="1" a="1"/>
  <c r="E609" i="16" s="1"/>
  <c r="E610" i="16" s="1" a="1"/>
  <c r="E610" i="16" s="1"/>
  <c r="E611" i="16" s="1" a="1"/>
  <c r="E611" i="16" s="1"/>
  <c r="E612" i="16" s="1" a="1"/>
  <c r="E612" i="16" s="1"/>
  <c r="E613" i="16" s="1" a="1"/>
  <c r="E613" i="16" s="1"/>
  <c r="E614" i="16" s="1" a="1"/>
  <c r="E614" i="16" s="1"/>
  <c r="E615" i="16" s="1" a="1"/>
  <c r="E615" i="16" s="1"/>
  <c r="E616" i="16" s="1" a="1"/>
  <c r="E616" i="16" s="1"/>
  <c r="E617" i="16" s="1" a="1"/>
  <c r="E617" i="16" s="1"/>
  <c r="E618" i="16" s="1" a="1"/>
  <c r="E618" i="16" s="1"/>
  <c r="E619" i="16" s="1" a="1"/>
  <c r="E619" i="16" s="1"/>
  <c r="E620" i="16" s="1" a="1"/>
  <c r="E620" i="16" s="1"/>
  <c r="E621" i="16" s="1" a="1"/>
  <c r="E621" i="16" s="1"/>
  <c r="E622" i="16" s="1" a="1"/>
  <c r="E622" i="16" s="1"/>
  <c r="E623" i="16" s="1" a="1"/>
  <c r="E623" i="16" s="1"/>
  <c r="E624" i="16" s="1" a="1"/>
  <c r="E624" i="16" s="1"/>
  <c r="E625" i="16" s="1" a="1"/>
  <c r="E625" i="16" s="1"/>
  <c r="E626" i="16" s="1" a="1"/>
  <c r="E626" i="16" s="1"/>
  <c r="E627" i="16" s="1" a="1"/>
  <c r="E627" i="16" s="1"/>
  <c r="E628" i="16" s="1" a="1"/>
  <c r="E628" i="16" s="1"/>
  <c r="E629" i="16" s="1" a="1"/>
  <c r="E629" i="16" s="1"/>
  <c r="E630" i="16" s="1" a="1"/>
  <c r="E630" i="16" s="1"/>
  <c r="E631" i="16" s="1" a="1"/>
  <c r="E631" i="16" s="1"/>
  <c r="E632" i="16" s="1" a="1"/>
  <c r="E632" i="16" s="1"/>
  <c r="E633" i="16" s="1" a="1"/>
  <c r="E633" i="16" s="1"/>
  <c r="E634" i="16" s="1" a="1"/>
  <c r="E634" i="16" s="1"/>
  <c r="E635" i="16" s="1" a="1"/>
  <c r="E635" i="16" s="1"/>
  <c r="E636" i="16" s="1" a="1"/>
  <c r="E636" i="16" s="1"/>
  <c r="E637" i="16" s="1" a="1"/>
  <c r="E637" i="16" s="1"/>
  <c r="E638" i="16" s="1" a="1"/>
  <c r="E638" i="16" s="1"/>
  <c r="E639" i="16" s="1" a="1"/>
  <c r="E639" i="16" s="1"/>
  <c r="E640" i="16" s="1" a="1"/>
  <c r="E640" i="16" s="1"/>
  <c r="E641" i="16" s="1" a="1"/>
  <c r="E641" i="16" s="1"/>
  <c r="E642" i="16" s="1" a="1"/>
  <c r="E642" i="16" s="1"/>
  <c r="E643" i="16" s="1" a="1"/>
  <c r="E643" i="16" s="1"/>
  <c r="E644" i="16" s="1" a="1"/>
  <c r="E644" i="16" s="1"/>
  <c r="E645" i="16" s="1" a="1"/>
  <c r="E645" i="16" s="1"/>
  <c r="E646" i="16" s="1" a="1"/>
  <c r="E646" i="16" s="1"/>
  <c r="E647" i="16" s="1" a="1"/>
  <c r="E647" i="16" s="1"/>
  <c r="E648" i="16" s="1" a="1"/>
  <c r="E648" i="16" s="1"/>
  <c r="E649" i="16" s="1" a="1"/>
  <c r="E649" i="16" s="1"/>
  <c r="E650" i="16" s="1" a="1"/>
  <c r="E650" i="16" s="1"/>
  <c r="E651" i="16" s="1" a="1"/>
  <c r="E651" i="16" s="1"/>
  <c r="E652" i="16" s="1" a="1"/>
  <c r="E652" i="16" s="1"/>
  <c r="E653" i="16" s="1" a="1"/>
  <c r="E653" i="16" s="1"/>
  <c r="E654" i="16" s="1" a="1"/>
  <c r="E654" i="16" s="1"/>
  <c r="E655" i="16" s="1" a="1"/>
  <c r="E655" i="16" s="1"/>
  <c r="E656" i="16" s="1" a="1"/>
  <c r="E656" i="16" s="1"/>
  <c r="E657" i="16" s="1" a="1"/>
  <c r="E657" i="16" s="1"/>
  <c r="E658" i="16" s="1" a="1"/>
  <c r="E658" i="16" s="1"/>
  <c r="E659" i="16" s="1" a="1"/>
  <c r="E659" i="16" s="1"/>
  <c r="E660" i="16" s="1" a="1"/>
  <c r="E660" i="16" s="1"/>
  <c r="E661" i="16" s="1" a="1"/>
  <c r="E661" i="16" s="1"/>
  <c r="E662" i="16" s="1" a="1"/>
  <c r="E662" i="16" s="1"/>
  <c r="E663" i="16" s="1" a="1"/>
  <c r="E663" i="16" s="1"/>
  <c r="E664" i="16" s="1" a="1"/>
  <c r="E664" i="16" s="1"/>
  <c r="E665" i="16" s="1" a="1"/>
  <c r="E665" i="16" s="1"/>
  <c r="E666" i="16" s="1" a="1"/>
  <c r="E666" i="16" s="1"/>
  <c r="E667" i="16" s="1" a="1"/>
  <c r="E667" i="16" s="1"/>
  <c r="E668" i="16" s="1" a="1"/>
  <c r="E668" i="16" s="1"/>
  <c r="E669" i="16" s="1" a="1"/>
  <c r="E669" i="16" s="1"/>
  <c r="E670" i="16" s="1" a="1"/>
  <c r="E670" i="16" s="1"/>
  <c r="E671" i="16" s="1" a="1"/>
  <c r="E671" i="16" s="1"/>
  <c r="E672" i="16" s="1" a="1"/>
  <c r="E672" i="16" s="1"/>
  <c r="E673" i="16" s="1" a="1"/>
  <c r="E673" i="16" s="1"/>
  <c r="E674" i="16" s="1" a="1"/>
  <c r="E674" i="16" s="1"/>
  <c r="E675" i="16" s="1" a="1"/>
  <c r="E675" i="16" s="1"/>
  <c r="E676" i="16" s="1" a="1"/>
  <c r="E676" i="16" s="1"/>
  <c r="E677" i="16" s="1" a="1"/>
  <c r="E677" i="16" s="1"/>
  <c r="E678" i="16" s="1" a="1"/>
  <c r="E678" i="16" s="1"/>
  <c r="E679" i="16" s="1" a="1"/>
  <c r="E679" i="16" s="1"/>
  <c r="E680" i="16" s="1" a="1"/>
  <c r="E680" i="16" s="1"/>
  <c r="E681" i="16" s="1" a="1"/>
  <c r="E681" i="16" s="1"/>
  <c r="E682" i="16" s="1" a="1"/>
  <c r="E682" i="16" s="1"/>
  <c r="E683" i="16" s="1" a="1"/>
  <c r="E683" i="16" s="1"/>
  <c r="E684" i="16" s="1" a="1"/>
  <c r="E684" i="16" s="1"/>
  <c r="E685" i="16" s="1" a="1"/>
  <c r="E685" i="16" s="1"/>
  <c r="E686" i="16" s="1" a="1"/>
  <c r="E686" i="16" s="1"/>
  <c r="E687" i="16" s="1" a="1"/>
  <c r="E687" i="16" s="1"/>
  <c r="E688" i="16" s="1" a="1"/>
  <c r="E688" i="16" s="1"/>
  <c r="E689" i="16" s="1" a="1"/>
  <c r="E689" i="16" s="1"/>
  <c r="E690" i="16" s="1" a="1"/>
  <c r="E690" i="16" s="1"/>
  <c r="E691" i="16" s="1" a="1"/>
  <c r="E691" i="16" s="1"/>
  <c r="E692" i="16" s="1" a="1"/>
  <c r="E692" i="16" s="1"/>
  <c r="E693" i="16" s="1" a="1"/>
  <c r="E693" i="16" s="1"/>
  <c r="E694" i="16" s="1" a="1"/>
  <c r="E694" i="16" s="1"/>
  <c r="E695" i="16" s="1" a="1"/>
  <c r="E695" i="16" s="1"/>
  <c r="E696" i="16" s="1" a="1"/>
  <c r="E696" i="16" s="1"/>
  <c r="E697" i="16" s="1" a="1"/>
  <c r="E697" i="16" s="1"/>
  <c r="E698" i="16" s="1" a="1"/>
  <c r="E698" i="16" s="1"/>
  <c r="E699" i="16" s="1" a="1"/>
  <c r="E699" i="16" s="1"/>
  <c r="E700" i="16" s="1" a="1"/>
  <c r="E700" i="16" s="1"/>
  <c r="E701" i="16" s="1" a="1"/>
  <c r="E701" i="16" s="1"/>
  <c r="E702" i="16" s="1" a="1"/>
  <c r="E702" i="16" s="1"/>
  <c r="E703" i="16" s="1" a="1"/>
  <c r="E703" i="16" s="1"/>
  <c r="E704" i="16" s="1" a="1"/>
  <c r="E704" i="16" s="1"/>
  <c r="E705" i="16" s="1" a="1"/>
  <c r="E705" i="16" s="1"/>
  <c r="E706" i="16" s="1" a="1"/>
  <c r="E706" i="16" s="1"/>
  <c r="E707" i="16" s="1" a="1"/>
  <c r="E707" i="16" s="1"/>
  <c r="E708" i="16" s="1" a="1"/>
  <c r="E708" i="16" s="1"/>
  <c r="E709" i="16" s="1" a="1"/>
  <c r="E709" i="16" s="1"/>
  <c r="E710" i="16" s="1" a="1"/>
  <c r="E710" i="16" s="1"/>
  <c r="E711" i="16" s="1" a="1"/>
  <c r="E711" i="16" s="1"/>
  <c r="E712" i="16" s="1" a="1"/>
  <c r="E712" i="16" s="1"/>
  <c r="E713" i="16" s="1" a="1"/>
  <c r="E713" i="16" s="1"/>
  <c r="E714" i="16" s="1" a="1"/>
  <c r="E714" i="16" s="1"/>
  <c r="E715" i="16" s="1" a="1"/>
  <c r="E715" i="16" s="1"/>
  <c r="E716" i="16" s="1" a="1"/>
  <c r="E716" i="16" s="1"/>
  <c r="E717" i="16" s="1" a="1"/>
  <c r="E717" i="16" s="1"/>
  <c r="E718" i="16" s="1" a="1"/>
  <c r="E718" i="16" s="1"/>
  <c r="E719" i="16" s="1" a="1"/>
  <c r="E719" i="16" s="1"/>
  <c r="E720" i="16" s="1" a="1"/>
  <c r="E720" i="16" s="1"/>
  <c r="E721" i="16" s="1" a="1"/>
  <c r="E721" i="16" s="1"/>
  <c r="E722" i="16" s="1" a="1"/>
  <c r="E722" i="16" s="1"/>
  <c r="E723" i="16" s="1" a="1"/>
  <c r="E723" i="16" s="1"/>
  <c r="E724" i="16" s="1" a="1"/>
  <c r="E724" i="16" s="1"/>
  <c r="E725" i="16" s="1" a="1"/>
  <c r="E725" i="16" s="1"/>
  <c r="E726" i="16" s="1" a="1"/>
  <c r="E726" i="16" s="1"/>
  <c r="E727" i="16" s="1" a="1"/>
  <c r="E727" i="16" s="1"/>
  <c r="E728" i="16" s="1" a="1"/>
  <c r="E728" i="16" s="1"/>
  <c r="E729" i="16" s="1" a="1"/>
  <c r="E729" i="16" s="1"/>
  <c r="E730" i="16" s="1" a="1"/>
  <c r="E730" i="16" s="1"/>
  <c r="E731" i="16" s="1" a="1"/>
  <c r="E731" i="16" s="1"/>
  <c r="E732" i="16" s="1" a="1"/>
  <c r="E732" i="16" s="1"/>
  <c r="E733" i="16" s="1" a="1"/>
  <c r="E733" i="16" s="1"/>
  <c r="E734" i="16" s="1" a="1"/>
  <c r="E734" i="16" s="1"/>
  <c r="E735" i="16" s="1" a="1"/>
  <c r="E735" i="16" s="1"/>
  <c r="E736" i="16" s="1" a="1"/>
  <c r="E736" i="16" s="1"/>
  <c r="E737" i="16" s="1" a="1"/>
  <c r="E737" i="16" s="1"/>
  <c r="E738" i="16" s="1" a="1"/>
  <c r="E738" i="16" s="1"/>
  <c r="E739" i="16" s="1" a="1"/>
  <c r="E739" i="16" s="1"/>
  <c r="E740" i="16" s="1" a="1"/>
  <c r="E740" i="16" s="1"/>
  <c r="E741" i="16" s="1" a="1"/>
  <c r="E741" i="16" s="1"/>
  <c r="E742" i="16" s="1" a="1"/>
  <c r="E742" i="16" s="1"/>
  <c r="E743" i="16" s="1" a="1"/>
  <c r="E743" i="16" s="1"/>
  <c r="E744" i="16" s="1" a="1"/>
  <c r="E744" i="16" s="1"/>
  <c r="E745" i="16" s="1" a="1"/>
  <c r="E745" i="16" s="1"/>
  <c r="E746" i="16" s="1" a="1"/>
  <c r="E746" i="16" s="1"/>
  <c r="E747" i="16" s="1" a="1"/>
  <c r="E747" i="16" s="1"/>
  <c r="E748" i="16" s="1" a="1"/>
  <c r="E748" i="16" s="1"/>
  <c r="E749" i="16" s="1" a="1"/>
  <c r="E749" i="16" s="1"/>
  <c r="E750" i="16" s="1" a="1"/>
  <c r="E750" i="16" s="1"/>
  <c r="E751" i="16" s="1" a="1"/>
  <c r="E751" i="16" s="1"/>
  <c r="E752" i="16" s="1" a="1"/>
  <c r="E752" i="16" s="1"/>
  <c r="E753" i="16" l="1" a="1"/>
  <c r="E753" i="16" s="1"/>
  <c r="E754" i="16" l="1" a="1"/>
  <c r="E754" i="16" s="1"/>
  <c r="E755" i="16" l="1" a="1"/>
  <c r="E755" i="16" s="1"/>
  <c r="E756" i="16" l="1" a="1"/>
  <c r="E756" i="16" s="1"/>
  <c r="E757" i="16" l="1" a="1"/>
  <c r="E757" i="16" s="1"/>
  <c r="E758" i="16" s="1" a="1"/>
  <c r="E758" i="16" s="1"/>
  <c r="E759" i="16" s="1" a="1"/>
  <c r="E759" i="16" s="1"/>
  <c r="E760" i="16" s="1" a="1"/>
  <c r="E760" i="16" s="1"/>
  <c r="E761" i="16" s="1" a="1"/>
  <c r="E761" i="16" s="1"/>
  <c r="E762" i="16" s="1" a="1"/>
  <c r="E762" i="16" s="1"/>
  <c r="E763" i="16" s="1" a="1"/>
  <c r="E763" i="16" s="1"/>
  <c r="E764" i="16" s="1" a="1"/>
  <c r="E764" i="16" s="1"/>
  <c r="E765" i="16" s="1" a="1"/>
  <c r="E765" i="16" s="1"/>
  <c r="E766" i="16" s="1" a="1"/>
  <c r="E766" i="16" s="1"/>
  <c r="E767" i="16" s="1" a="1"/>
  <c r="E767" i="16" s="1"/>
  <c r="E768" i="16" s="1" a="1"/>
  <c r="E768" i="16" s="1"/>
  <c r="E769" i="16" s="1" a="1"/>
  <c r="E769" i="16" s="1"/>
  <c r="E770" i="16" s="1" a="1"/>
  <c r="E770" i="16" s="1"/>
  <c r="E771" i="16" s="1" a="1"/>
  <c r="E771" i="16" s="1"/>
  <c r="E772" i="16" s="1" a="1"/>
  <c r="E772" i="16" s="1"/>
  <c r="E773" i="16" s="1" a="1"/>
  <c r="E773" i="16" s="1"/>
  <c r="E774" i="16" s="1" a="1"/>
  <c r="E774" i="16" s="1"/>
  <c r="E775" i="16" s="1" a="1"/>
  <c r="E775" i="16" s="1"/>
  <c r="E776" i="16" s="1" a="1"/>
  <c r="E776" i="16" s="1"/>
  <c r="E777" i="16" s="1" a="1"/>
  <c r="E777" i="16" s="1"/>
  <c r="E778" i="16" s="1" a="1"/>
  <c r="E778" i="16" s="1"/>
  <c r="E779" i="16" s="1" a="1"/>
  <c r="E779" i="16" s="1"/>
  <c r="E780" i="16" s="1" a="1"/>
  <c r="E780" i="16" s="1"/>
  <c r="E781" i="16" s="1" a="1"/>
  <c r="E781" i="16" s="1"/>
  <c r="E782" i="16" s="1" a="1"/>
  <c r="E782" i="16" s="1"/>
  <c r="E783" i="16" s="1" a="1"/>
  <c r="E783" i="16" s="1"/>
  <c r="E784" i="16" s="1" a="1"/>
  <c r="E784" i="16" s="1"/>
  <c r="E785" i="16" s="1" a="1"/>
  <c r="E785" i="16" s="1"/>
  <c r="E786" i="16" s="1" a="1"/>
  <c r="E786" i="16" s="1"/>
  <c r="E787" i="16" s="1" a="1"/>
  <c r="E787" i="16" s="1"/>
  <c r="E788" i="16" s="1" a="1"/>
  <c r="E788" i="16" s="1"/>
  <c r="E789" i="16" s="1" a="1"/>
  <c r="E789" i="16" s="1"/>
  <c r="E790" i="16" s="1" a="1"/>
  <c r="E790" i="16" s="1"/>
  <c r="E791" i="16" s="1" a="1"/>
  <c r="E791" i="16" s="1"/>
  <c r="E792" i="16" s="1" a="1"/>
  <c r="E792" i="16" s="1"/>
  <c r="E793" i="16" s="1" a="1"/>
  <c r="E793" i="16" s="1"/>
  <c r="E794" i="16" s="1" a="1"/>
  <c r="E794" i="16" s="1"/>
  <c r="E795" i="16" s="1" a="1"/>
  <c r="E795" i="16" s="1"/>
  <c r="E796" i="16" s="1" a="1"/>
  <c r="E796" i="16" s="1"/>
  <c r="E797" i="16" s="1" a="1"/>
  <c r="E797" i="16" s="1"/>
  <c r="E798" i="16" s="1" a="1"/>
  <c r="E798" i="16" s="1"/>
  <c r="E799" i="16" s="1" a="1"/>
  <c r="E799" i="16" s="1"/>
  <c r="E800" i="16" s="1" a="1"/>
  <c r="E800" i="16" s="1"/>
  <c r="E801" i="16" s="1" a="1"/>
  <c r="E801" i="16" s="1"/>
  <c r="E802" i="16" s="1" a="1"/>
  <c r="E802" i="16" s="1"/>
  <c r="E803" i="16" s="1" a="1"/>
  <c r="E803" i="16" s="1"/>
  <c r="E804" i="16" s="1" a="1"/>
  <c r="E804" i="16" s="1"/>
  <c r="E805" i="16" s="1" a="1"/>
  <c r="E805" i="16" s="1"/>
  <c r="E806" i="16" s="1" a="1"/>
  <c r="E806" i="16" s="1"/>
  <c r="E807" i="16" s="1" a="1"/>
  <c r="E807" i="16" s="1"/>
  <c r="E808" i="16" s="1" a="1"/>
  <c r="E808" i="16" s="1"/>
  <c r="E809" i="16" s="1" a="1"/>
  <c r="E809" i="16" s="1"/>
  <c r="E810" i="16" s="1" a="1"/>
  <c r="E810" i="16" s="1"/>
  <c r="E811" i="16" s="1" a="1"/>
  <c r="E811" i="16" s="1"/>
  <c r="E812" i="16" s="1" a="1"/>
  <c r="E812" i="16" s="1"/>
  <c r="E813" i="16" s="1" a="1"/>
  <c r="E813" i="16" s="1"/>
  <c r="E814" i="16" s="1" a="1"/>
  <c r="E814" i="16" s="1"/>
  <c r="E815" i="16" s="1" a="1"/>
  <c r="E815" i="16" s="1"/>
  <c r="E816" i="16" s="1" a="1"/>
  <c r="E816" i="16" s="1"/>
  <c r="E817" i="16" s="1" a="1"/>
  <c r="E817" i="16" s="1"/>
  <c r="E818" i="16" s="1" a="1"/>
  <c r="E818" i="16" s="1"/>
  <c r="E819" i="16" s="1" a="1"/>
  <c r="E819" i="16" s="1"/>
  <c r="E820" i="16" s="1" a="1"/>
  <c r="E820" i="16" s="1"/>
  <c r="E821" i="16" s="1" a="1"/>
  <c r="E821" i="16" s="1"/>
  <c r="E822" i="16" s="1" a="1"/>
  <c r="E822" i="16" s="1"/>
  <c r="E823" i="16" s="1" a="1"/>
  <c r="E823" i="16" s="1"/>
  <c r="E824" i="16" s="1" a="1"/>
  <c r="E824" i="16" s="1"/>
  <c r="E825" i="16" s="1" a="1"/>
  <c r="E825" i="16" s="1"/>
  <c r="E826" i="16" s="1" a="1"/>
  <c r="E826" i="16" s="1"/>
  <c r="E827" i="16" s="1" a="1"/>
  <c r="E827" i="16" s="1"/>
  <c r="E828" i="16" s="1" a="1"/>
  <c r="E828" i="16" s="1"/>
  <c r="E829" i="16" s="1" a="1"/>
  <c r="E829" i="16" s="1"/>
  <c r="E830" i="16" s="1" a="1"/>
  <c r="E830" i="16" s="1"/>
  <c r="E831" i="16" s="1" a="1"/>
  <c r="E831" i="16" s="1"/>
  <c r="E832" i="16" s="1" a="1"/>
  <c r="E832" i="16" s="1"/>
  <c r="E833" i="16" s="1" a="1"/>
  <c r="E833" i="16" s="1"/>
  <c r="E834" i="16" s="1" a="1"/>
  <c r="E834" i="16" s="1"/>
  <c r="E835" i="16" s="1" a="1"/>
  <c r="E835" i="16" s="1"/>
  <c r="E836" i="16" s="1" a="1"/>
  <c r="E836" i="16" s="1"/>
  <c r="E837" i="16" s="1" a="1"/>
  <c r="E837" i="16" s="1"/>
  <c r="E838" i="16" s="1" a="1"/>
  <c r="E838" i="16" s="1"/>
  <c r="E839" i="16" s="1" a="1"/>
  <c r="E839" i="16" s="1"/>
  <c r="E840" i="16" s="1" a="1"/>
  <c r="E840" i="16" s="1"/>
  <c r="E841" i="16" s="1" a="1"/>
  <c r="E841" i="16" s="1"/>
  <c r="E842" i="16" s="1" a="1"/>
  <c r="E842" i="16" s="1"/>
  <c r="E843" i="16" s="1" a="1"/>
  <c r="E843" i="16" s="1"/>
  <c r="E844" i="16" s="1" a="1"/>
  <c r="E844" i="16" s="1"/>
  <c r="E845" i="16" s="1" a="1"/>
  <c r="E845" i="16" s="1"/>
  <c r="E846" i="16" s="1" a="1"/>
  <c r="E846" i="16" s="1"/>
  <c r="E847" i="16" s="1" a="1"/>
  <c r="E847" i="16" s="1"/>
  <c r="E848" i="16" s="1" a="1"/>
  <c r="E848" i="16" s="1"/>
  <c r="E849" i="16" s="1" a="1"/>
  <c r="E849" i="16" s="1"/>
  <c r="E850" i="16" s="1" a="1"/>
  <c r="E850" i="16" s="1"/>
  <c r="E851" i="16" s="1" a="1"/>
  <c r="E851" i="16" s="1"/>
  <c r="E852" i="16" s="1" a="1"/>
  <c r="E852" i="16" s="1"/>
  <c r="E853" i="16" s="1" a="1"/>
  <c r="E853" i="16" s="1"/>
  <c r="E854" i="16" s="1" a="1"/>
  <c r="E854" i="16" s="1"/>
  <c r="E855" i="16" s="1" a="1"/>
  <c r="E855" i="16" s="1"/>
  <c r="E856" i="16" s="1" a="1"/>
  <c r="E856" i="16" s="1"/>
  <c r="E857" i="16" s="1" a="1"/>
  <c r="E857" i="16" s="1"/>
  <c r="E858" i="16" s="1" a="1"/>
  <c r="E858" i="16" s="1"/>
  <c r="E859" i="16" s="1" a="1"/>
  <c r="E859" i="16" s="1"/>
  <c r="E860" i="16" s="1" a="1"/>
  <c r="E860" i="16" s="1"/>
  <c r="E861" i="16" s="1" a="1"/>
  <c r="E861" i="16" s="1"/>
  <c r="E862" i="16" s="1" a="1"/>
  <c r="E862" i="16" s="1"/>
  <c r="E863" i="16" s="1" a="1"/>
  <c r="E863" i="16" s="1"/>
  <c r="E864" i="16" s="1" a="1"/>
  <c r="E864" i="16" s="1"/>
  <c r="E865" i="16" s="1" a="1"/>
  <c r="E865" i="16" s="1"/>
  <c r="E866" i="16" s="1" a="1"/>
  <c r="E866" i="16" s="1"/>
  <c r="E867" i="16" s="1" a="1"/>
  <c r="E867" i="16" s="1"/>
  <c r="E868" i="16" s="1" a="1"/>
  <c r="E868" i="16" s="1"/>
  <c r="E869" i="16" s="1" a="1"/>
  <c r="E869" i="16" s="1"/>
  <c r="E870" i="16" s="1" a="1"/>
  <c r="E870" i="16" s="1"/>
  <c r="E871" i="16" s="1" a="1"/>
  <c r="E871" i="16" s="1"/>
  <c r="E872" i="16" s="1" a="1"/>
  <c r="E872" i="16" s="1"/>
  <c r="E873" i="16" s="1" a="1"/>
  <c r="E873" i="16" s="1"/>
  <c r="E874" i="16" s="1" a="1"/>
  <c r="E874" i="16" s="1"/>
  <c r="E875" i="16" s="1" a="1"/>
  <c r="E875" i="16" s="1"/>
  <c r="E876" i="16" s="1" a="1"/>
  <c r="E876" i="16" s="1"/>
  <c r="E877" i="16" s="1" a="1"/>
  <c r="E877" i="16" s="1"/>
  <c r="E878" i="16" s="1" a="1"/>
  <c r="E878" i="16" s="1"/>
  <c r="E879" i="16" s="1" a="1"/>
  <c r="E879" i="16" s="1"/>
  <c r="E880" i="16" s="1" a="1"/>
  <c r="E880" i="16" s="1"/>
  <c r="E881" i="16" s="1" a="1"/>
  <c r="E881" i="16" s="1"/>
  <c r="E882" i="16" s="1" a="1"/>
  <c r="E882" i="16" s="1"/>
  <c r="E883" i="16" s="1" a="1"/>
  <c r="E883" i="16" s="1"/>
  <c r="E884" i="16" s="1" a="1"/>
  <c r="E884" i="16" s="1"/>
  <c r="E885" i="16" s="1" a="1"/>
  <c r="E885" i="16" s="1"/>
  <c r="E886" i="16" s="1" a="1"/>
  <c r="E886" i="16" s="1"/>
  <c r="E887" i="16" s="1" a="1"/>
  <c r="E887" i="16" s="1"/>
  <c r="E888" i="16" s="1" a="1"/>
  <c r="E888" i="16" s="1"/>
  <c r="E889" i="16" s="1" a="1"/>
  <c r="E889" i="16" s="1"/>
  <c r="E890" i="16" s="1" a="1"/>
  <c r="E890" i="16" s="1"/>
  <c r="E891" i="16" s="1" a="1"/>
  <c r="E891" i="16" s="1"/>
  <c r="E892" i="16" s="1" a="1"/>
  <c r="E892" i="16" s="1"/>
  <c r="E893" i="16" s="1" a="1"/>
  <c r="E893" i="16" s="1"/>
  <c r="E894" i="16" s="1" a="1"/>
  <c r="E894" i="16" s="1"/>
  <c r="E895" i="16" s="1" a="1"/>
  <c r="E895" i="16" s="1"/>
  <c r="E896" i="16" s="1" a="1"/>
  <c r="E896" i="16" s="1"/>
  <c r="E897" i="16" s="1" a="1"/>
  <c r="E897" i="16" s="1"/>
  <c r="E898" i="16" s="1" a="1"/>
  <c r="E898" i="16" s="1"/>
  <c r="E899" i="16" s="1" a="1"/>
  <c r="E899" i="16" s="1"/>
  <c r="E900" i="16" s="1" a="1"/>
  <c r="E900" i="16" s="1"/>
  <c r="E901" i="16" l="1" a="1"/>
  <c r="E901" i="16" s="1"/>
  <c r="E902" i="16" s="1" a="1"/>
  <c r="E902" i="16" s="1"/>
  <c r="E903" i="16" l="1" a="1"/>
  <c r="E903" i="16" s="1"/>
  <c r="E904" i="16" l="1" a="1"/>
  <c r="E904" i="16" s="1"/>
  <c r="E905" i="16" l="1" a="1"/>
  <c r="E905" i="16" s="1"/>
  <c r="E906" i="16" l="1" a="1"/>
  <c r="E906" i="16" s="1"/>
  <c r="E907" i="16" s="1" a="1"/>
  <c r="E907" i="16" s="1"/>
  <c r="E908" i="16" s="1" a="1"/>
  <c r="E908" i="16" s="1"/>
  <c r="E909" i="16" s="1" a="1"/>
  <c r="E909" i="16" s="1"/>
  <c r="E910" i="16" s="1" a="1"/>
  <c r="E910" i="16" s="1"/>
  <c r="E911" i="16" s="1" a="1"/>
  <c r="E911" i="16" s="1"/>
  <c r="E912" i="16" s="1" a="1"/>
  <c r="E912" i="16" s="1"/>
  <c r="E913" i="16" s="1" a="1"/>
  <c r="E913" i="16" s="1"/>
  <c r="E914" i="16" s="1" a="1"/>
  <c r="E914" i="16" s="1"/>
  <c r="E915" i="16" s="1" a="1"/>
  <c r="E915" i="16" s="1"/>
  <c r="E916" i="16" s="1" a="1"/>
  <c r="E916" i="16" s="1"/>
  <c r="E917" i="16" s="1" a="1"/>
  <c r="E917" i="16" s="1"/>
  <c r="E918" i="16" s="1" a="1"/>
  <c r="E918" i="16" s="1"/>
  <c r="E919" i="16" s="1" a="1"/>
  <c r="E919" i="16" s="1"/>
  <c r="E920" i="16" s="1" a="1"/>
  <c r="E920" i="16" s="1"/>
  <c r="E921" i="16" s="1" a="1"/>
  <c r="E921" i="16" s="1"/>
  <c r="E922" i="16" s="1" a="1"/>
  <c r="E922" i="16" s="1"/>
  <c r="E923" i="16" s="1" a="1"/>
  <c r="E923" i="16" s="1"/>
  <c r="E924" i="16" s="1" a="1"/>
  <c r="E924" i="16" s="1"/>
  <c r="E925" i="16" s="1" a="1"/>
  <c r="E925" i="16" s="1"/>
  <c r="E926" i="16" s="1" a="1"/>
  <c r="E926" i="16" s="1"/>
  <c r="E927" i="16" s="1" a="1"/>
  <c r="E927" i="16" s="1"/>
  <c r="E928" i="16" s="1" a="1"/>
  <c r="E928" i="16" s="1"/>
  <c r="E929" i="16" s="1" a="1"/>
  <c r="E929" i="16" s="1"/>
  <c r="E930" i="16" s="1" a="1"/>
  <c r="E930" i="16" s="1"/>
  <c r="E931" i="16" s="1" a="1"/>
  <c r="E931" i="16" s="1"/>
  <c r="E932" i="16" s="1" a="1"/>
  <c r="E932" i="16" s="1"/>
  <c r="E933" i="16" s="1" a="1"/>
  <c r="E933" i="16" s="1"/>
  <c r="E934" i="16" s="1" a="1"/>
  <c r="E934" i="16" s="1"/>
  <c r="E935" i="16" s="1" a="1"/>
  <c r="E935" i="16" s="1"/>
  <c r="E936" i="16" s="1" a="1"/>
  <c r="E936" i="16" s="1"/>
  <c r="E937" i="16" s="1" a="1"/>
  <c r="E937" i="16" s="1"/>
  <c r="E938" i="16" s="1" a="1"/>
  <c r="E938" i="16" s="1"/>
  <c r="E939" i="16" s="1" a="1"/>
  <c r="E939" i="16" s="1"/>
  <c r="E940" i="16" s="1" a="1"/>
  <c r="E940" i="16" s="1"/>
  <c r="E941" i="16" s="1" a="1"/>
  <c r="E941" i="16" s="1"/>
  <c r="E942" i="16" s="1" a="1"/>
  <c r="E942" i="16" s="1"/>
  <c r="E943" i="16" s="1" a="1"/>
  <c r="E943" i="16" s="1"/>
  <c r="E944" i="16" s="1" a="1"/>
  <c r="E944" i="16" s="1"/>
  <c r="E945" i="16" s="1" a="1"/>
  <c r="E945" i="16" s="1"/>
  <c r="E946" i="16" s="1" a="1"/>
  <c r="E946" i="16" s="1"/>
  <c r="E947" i="16" s="1" a="1"/>
  <c r="E947" i="16" s="1"/>
  <c r="E948" i="16" s="1" a="1"/>
  <c r="E948" i="16" s="1"/>
  <c r="E949" i="16" s="1" a="1"/>
  <c r="E949" i="16" s="1"/>
  <c r="E950" i="16" s="1" a="1"/>
  <c r="E950" i="16" s="1"/>
  <c r="E951" i="16" s="1" a="1"/>
  <c r="E951" i="16" s="1"/>
  <c r="E952" i="16" s="1" a="1"/>
  <c r="E952" i="16" s="1"/>
  <c r="E953" i="16" s="1" a="1"/>
  <c r="E953" i="16" s="1"/>
  <c r="E954" i="16" s="1" a="1"/>
  <c r="E954" i="16" s="1"/>
  <c r="E955" i="16" s="1" a="1"/>
  <c r="E955" i="16" s="1"/>
  <c r="E956" i="16" s="1" a="1"/>
  <c r="E956" i="16" s="1"/>
  <c r="E957" i="16" s="1" a="1"/>
  <c r="E957" i="16" s="1"/>
  <c r="E958" i="16" s="1" a="1"/>
  <c r="E958" i="16" s="1"/>
  <c r="E959" i="16" s="1" a="1"/>
  <c r="E959" i="16" s="1"/>
  <c r="E960" i="16" s="1" a="1"/>
  <c r="E960" i="16" s="1"/>
  <c r="E961" i="16" s="1" a="1"/>
  <c r="E961" i="16" s="1"/>
  <c r="E962" i="16" s="1" a="1"/>
  <c r="E962" i="16" s="1"/>
  <c r="E963" i="16" s="1" a="1"/>
  <c r="E963" i="16" s="1"/>
  <c r="E964" i="16" s="1" a="1"/>
  <c r="E964" i="16" s="1"/>
  <c r="E965" i="16" s="1" a="1"/>
  <c r="E965" i="16" s="1"/>
  <c r="E966" i="16" s="1" a="1"/>
  <c r="E966" i="16" s="1"/>
  <c r="E967" i="16" s="1" a="1"/>
  <c r="E967" i="16" s="1"/>
  <c r="E968" i="16" s="1" a="1"/>
  <c r="E968" i="16" s="1"/>
  <c r="E969" i="16" s="1" a="1"/>
  <c r="E969" i="16" s="1"/>
  <c r="E970" i="16" s="1" a="1"/>
  <c r="E970" i="16" s="1"/>
  <c r="E971" i="16" s="1" a="1"/>
  <c r="E971" i="16" s="1"/>
  <c r="E972" i="16" s="1" a="1"/>
  <c r="E972" i="16" s="1"/>
  <c r="E973" i="16" s="1" a="1"/>
  <c r="E973" i="16" s="1"/>
  <c r="E974" i="16" s="1" a="1"/>
  <c r="E974" i="16" s="1"/>
  <c r="E975" i="16" s="1" a="1"/>
  <c r="E975" i="16" s="1"/>
  <c r="E976" i="16" s="1" a="1"/>
  <c r="E976" i="16" s="1"/>
  <c r="E977" i="16" s="1" a="1"/>
  <c r="E977" i="16" s="1"/>
  <c r="E978" i="16" s="1" a="1"/>
  <c r="E978" i="16" s="1"/>
  <c r="E979" i="16" s="1" a="1"/>
  <c r="E979" i="16" s="1"/>
  <c r="E980" i="16" s="1" a="1"/>
  <c r="E980" i="16" s="1"/>
  <c r="E981" i="16" s="1" a="1"/>
  <c r="E981" i="16" s="1"/>
  <c r="E982" i="16" s="1" a="1"/>
  <c r="E982" i="16" s="1"/>
  <c r="E983" i="16" s="1" a="1"/>
  <c r="E983" i="16" s="1"/>
  <c r="E984" i="16" s="1" a="1"/>
  <c r="E984" i="16" s="1"/>
  <c r="E985" i="16" s="1" a="1"/>
  <c r="E985" i="16" s="1"/>
  <c r="E986" i="16" s="1" a="1"/>
  <c r="E986" i="16" s="1"/>
  <c r="E987" i="16" s="1" a="1"/>
  <c r="E987" i="16" s="1"/>
  <c r="E988" i="16" s="1" a="1"/>
  <c r="E988" i="16" s="1"/>
  <c r="E989" i="16" s="1" a="1"/>
  <c r="E989" i="16" s="1"/>
  <c r="E990" i="16" s="1" a="1"/>
  <c r="E990" i="16" s="1"/>
  <c r="E991" i="16" s="1" a="1"/>
  <c r="E991" i="16" s="1"/>
  <c r="E992" i="16" s="1" a="1"/>
  <c r="E992" i="16" s="1"/>
  <c r="E993" i="16" s="1" a="1"/>
  <c r="E993" i="16" s="1"/>
  <c r="E994" i="16" s="1" a="1"/>
  <c r="E994" i="16" s="1"/>
  <c r="E995" i="16" s="1" a="1"/>
  <c r="E995" i="16" s="1"/>
  <c r="E996" i="16" s="1" a="1"/>
  <c r="E996" i="16" s="1"/>
  <c r="E997" i="16" s="1" a="1"/>
  <c r="E997" i="16" s="1"/>
  <c r="E998" i="16" s="1" a="1"/>
  <c r="E998" i="16" s="1"/>
  <c r="E999" i="16" s="1" a="1"/>
  <c r="E999" i="16" s="1"/>
  <c r="E1000" i="16" s="1" a="1"/>
  <c r="E1000" i="16" s="1"/>
  <c r="E1001" i="16" s="1" a="1"/>
  <c r="E1001" i="16" s="1"/>
  <c r="E1002" i="16" s="1" a="1"/>
  <c r="E1002" i="16" s="1"/>
  <c r="E1003" i="16" s="1" a="1"/>
  <c r="E1003" i="16" s="1"/>
  <c r="E1004" i="16" s="1" a="1"/>
  <c r="E1004" i="16" s="1"/>
  <c r="E1005" i="16" s="1" a="1"/>
  <c r="E1005" i="16" s="1"/>
  <c r="E1006" i="16" s="1" a="1"/>
  <c r="E1006" i="16" s="1"/>
  <c r="E1007" i="16" s="1" a="1"/>
  <c r="E1007" i="16" s="1"/>
  <c r="E1008" i="16" s="1" a="1"/>
  <c r="E1008" i="16" s="1"/>
  <c r="E1009" i="16" s="1" a="1"/>
  <c r="E1009" i="16" s="1"/>
  <c r="E1010" i="16" s="1" a="1"/>
  <c r="E1010" i="16" s="1"/>
  <c r="E1011" i="16" s="1" a="1"/>
  <c r="E1011" i="16" s="1"/>
  <c r="E1012" i="16" s="1" a="1"/>
  <c r="E1012" i="16" s="1"/>
  <c r="E1013" i="16" s="1" a="1"/>
  <c r="E1013" i="16" s="1"/>
  <c r="E1014" i="16" s="1" a="1"/>
  <c r="E1014" i="16" s="1"/>
  <c r="E1015" i="16" s="1" a="1"/>
  <c r="E1015" i="16" s="1"/>
  <c r="E1016" i="16" s="1" a="1"/>
  <c r="E1016" i="16" s="1"/>
  <c r="E1017" i="16" s="1" a="1"/>
  <c r="E1017" i="16" s="1"/>
  <c r="E1018" i="16" s="1" a="1"/>
  <c r="E1018" i="16" s="1"/>
  <c r="E1019" i="16" s="1" a="1"/>
  <c r="E1019" i="16" s="1"/>
  <c r="E1020" i="16" s="1" a="1"/>
  <c r="E1020" i="16" s="1"/>
  <c r="E1021" i="16" s="1" a="1"/>
  <c r="E1021" i="16" s="1"/>
  <c r="E1022" i="16" s="1" a="1"/>
  <c r="E1022" i="16" s="1"/>
  <c r="E1023" i="16" s="1" a="1"/>
  <c r="E1023" i="16" s="1"/>
  <c r="E1024" i="16" s="1" a="1"/>
  <c r="E1024" i="16" s="1"/>
  <c r="E1025" i="16" s="1" a="1"/>
  <c r="E1025" i="16" s="1"/>
  <c r="E1026" i="16" s="1" a="1"/>
  <c r="E1026" i="16" s="1"/>
  <c r="E1027" i="16" s="1" a="1"/>
  <c r="E1027" i="16" s="1"/>
  <c r="E1028" i="16" s="1" a="1"/>
  <c r="E1028" i="16" s="1"/>
  <c r="E1029" i="16" s="1" a="1"/>
  <c r="E1029" i="16" s="1"/>
  <c r="E1030" i="16" s="1" a="1"/>
  <c r="E1030" i="16" s="1"/>
  <c r="E1031" i="16" s="1" a="1"/>
  <c r="E1031" i="16" s="1"/>
  <c r="E1032" i="16" s="1" a="1"/>
  <c r="E1032" i="16" s="1"/>
  <c r="E1033" i="16" s="1" a="1"/>
  <c r="E1033" i="16" s="1"/>
  <c r="E1034" i="16" s="1" a="1"/>
  <c r="E1034" i="16" s="1"/>
  <c r="E1035" i="16" s="1" a="1"/>
  <c r="E1035" i="16" s="1"/>
  <c r="E1036" i="16" s="1" a="1"/>
  <c r="E1036" i="16" s="1"/>
  <c r="E1037" i="16" s="1" a="1"/>
  <c r="E1037" i="16" s="1"/>
  <c r="E1038" i="16" s="1" a="1"/>
  <c r="E1038" i="16" s="1"/>
  <c r="E1039" i="16" s="1" a="1"/>
  <c r="E1039" i="16" s="1"/>
  <c r="E1040" i="16" s="1" a="1"/>
  <c r="E1040" i="16" s="1"/>
  <c r="E1041" i="16" s="1" a="1"/>
  <c r="E1041" i="16" s="1"/>
  <c r="E1042" i="16" s="1" a="1"/>
  <c r="E1042" i="16" s="1"/>
  <c r="E1043" i="16" s="1" a="1"/>
  <c r="E1043" i="16" s="1"/>
  <c r="E1044" i="16" s="1" a="1"/>
  <c r="E1044" i="16" s="1"/>
  <c r="E1045" i="16" s="1" a="1"/>
  <c r="E1045" i="16" s="1"/>
  <c r="E1046" i="16" s="1" a="1"/>
  <c r="E1046" i="16" s="1"/>
  <c r="E1047" i="16" s="1" a="1"/>
  <c r="E1047" i="16" s="1"/>
  <c r="E1048" i="16" s="1" a="1"/>
  <c r="E1048" i="16" s="1"/>
  <c r="E1049" i="16" s="1" a="1"/>
  <c r="E1049" i="16" s="1"/>
  <c r="E1050" i="16" s="1" a="1"/>
  <c r="E1050" i="16" s="1"/>
  <c r="E1051" i="16" l="1" a="1"/>
  <c r="E1051" i="16" s="1"/>
  <c r="E1052" i="16" s="1" a="1"/>
  <c r="E1052" i="16" s="1"/>
  <c r="E1053" i="16" l="1" a="1"/>
  <c r="E1053" i="16" s="1"/>
  <c r="E1054" i="16" l="1" a="1"/>
  <c r="E1054" i="16" s="1"/>
  <c r="E1055" i="16" l="1" a="1"/>
  <c r="E1055" i="16" s="1"/>
  <c r="E1056" i="16" l="1" a="1"/>
  <c r="E1056" i="16" s="1"/>
  <c r="E1057" i="16" s="1" a="1"/>
  <c r="E1057" i="16" s="1"/>
  <c r="E1058" i="16" s="1" a="1"/>
  <c r="E1058" i="16" s="1"/>
  <c r="E1059" i="16" s="1" a="1"/>
  <c r="E1059" i="16" s="1"/>
  <c r="E1060" i="16" s="1" a="1"/>
  <c r="E1060" i="16" s="1"/>
  <c r="E1061" i="16" s="1" a="1"/>
  <c r="E1061" i="16" s="1"/>
  <c r="E1062" i="16" s="1" a="1"/>
  <c r="E1062" i="16" s="1"/>
  <c r="E1063" i="16" s="1" a="1"/>
  <c r="E1063" i="16" s="1"/>
  <c r="E1064" i="16" s="1" a="1"/>
  <c r="E1064" i="16" s="1"/>
  <c r="E1065" i="16" s="1" a="1"/>
  <c r="E1065" i="16" s="1"/>
  <c r="E1066" i="16" s="1" a="1"/>
  <c r="E1066" i="16" s="1"/>
  <c r="E1067" i="16" s="1" a="1"/>
  <c r="E1067" i="16" s="1"/>
  <c r="E1068" i="16" s="1" a="1"/>
  <c r="E1068" i="16" s="1"/>
  <c r="E1069" i="16" s="1" a="1"/>
  <c r="E1069" i="16" s="1"/>
  <c r="E1070" i="16" s="1" a="1"/>
  <c r="E1070" i="16" s="1"/>
  <c r="E1071" i="16" s="1" a="1"/>
  <c r="E1071" i="16" s="1"/>
  <c r="E1072" i="16" s="1" a="1"/>
  <c r="E1072" i="16" s="1"/>
  <c r="E1073" i="16" s="1" a="1"/>
  <c r="E1073" i="16" s="1"/>
  <c r="E1074" i="16" s="1" a="1"/>
  <c r="E1074" i="16" s="1"/>
  <c r="E1075" i="16" s="1" a="1"/>
  <c r="E1075" i="16" s="1"/>
  <c r="E1076" i="16" s="1" a="1"/>
  <c r="E1076" i="16" s="1"/>
  <c r="E1077" i="16" s="1" a="1"/>
  <c r="E1077" i="16" s="1"/>
  <c r="E1078" i="16" s="1" a="1"/>
  <c r="E1078" i="16" s="1"/>
  <c r="E1079" i="16" s="1" a="1"/>
  <c r="E1079" i="16" s="1"/>
  <c r="E1080" i="16" s="1" a="1"/>
  <c r="E1080" i="16" s="1"/>
  <c r="E1081" i="16" s="1" a="1"/>
  <c r="E1081" i="16" s="1"/>
  <c r="E1082" i="16" s="1" a="1"/>
  <c r="E1082" i="16" s="1"/>
  <c r="E1083" i="16" s="1" a="1"/>
  <c r="E1083" i="16" s="1"/>
  <c r="E1084" i="16" s="1" a="1"/>
  <c r="E1084" i="16" s="1"/>
  <c r="E1085" i="16" s="1" a="1"/>
  <c r="E1085" i="16" s="1"/>
  <c r="E1086" i="16" s="1" a="1"/>
  <c r="E1086" i="16" s="1"/>
  <c r="E1087" i="16" s="1" a="1"/>
  <c r="E1087" i="16" s="1"/>
  <c r="E1088" i="16" s="1" a="1"/>
  <c r="E1088" i="16" s="1"/>
  <c r="E1089" i="16" s="1" a="1"/>
  <c r="E1089" i="16" s="1"/>
  <c r="E1090" i="16" s="1" a="1"/>
  <c r="E1090" i="16" s="1"/>
  <c r="E1091" i="16" s="1" a="1"/>
  <c r="E1091" i="16" s="1"/>
  <c r="E1092" i="16" s="1" a="1"/>
  <c r="E1092" i="16" s="1"/>
  <c r="E1093" i="16" s="1" a="1"/>
  <c r="E1093" i="16" s="1"/>
  <c r="E1094" i="16" s="1" a="1"/>
  <c r="E1094" i="16" s="1"/>
  <c r="E1095" i="16" s="1" a="1"/>
  <c r="E1095" i="16" s="1"/>
  <c r="E1096" i="16" s="1" a="1"/>
  <c r="E1096" i="16" s="1"/>
  <c r="E1097" i="16" s="1" a="1"/>
  <c r="E1097" i="16" s="1"/>
  <c r="E1098" i="16" s="1" a="1"/>
  <c r="E1098" i="16" s="1"/>
  <c r="E1099" i="16" s="1" a="1"/>
  <c r="E1099" i="16" s="1"/>
  <c r="E1100" i="16" s="1" a="1"/>
  <c r="E1100" i="16" s="1"/>
  <c r="E1101" i="16" s="1" a="1"/>
  <c r="E1101" i="16" s="1"/>
  <c r="E1102" i="16" s="1" a="1"/>
  <c r="E1102" i="16" s="1"/>
  <c r="E1103" i="16" s="1" a="1"/>
  <c r="E1103" i="16" s="1"/>
  <c r="E1104" i="16" s="1" a="1"/>
  <c r="E1104" i="16" s="1"/>
  <c r="E1105" i="16" s="1" a="1"/>
  <c r="E1105" i="16" s="1"/>
  <c r="E1106" i="16" s="1" a="1"/>
  <c r="E1106" i="16" s="1"/>
  <c r="E1107" i="16" s="1" a="1"/>
  <c r="E1107" i="16" s="1"/>
  <c r="E1108" i="16" s="1" a="1"/>
  <c r="E1108" i="16" s="1"/>
  <c r="E1109" i="16" s="1" a="1"/>
  <c r="E1109" i="16" s="1"/>
  <c r="E1110" i="16" s="1" a="1"/>
  <c r="E1110" i="16" s="1"/>
  <c r="E1111" i="16" s="1" a="1"/>
  <c r="E1111" i="16" s="1"/>
  <c r="E1112" i="16" s="1" a="1"/>
  <c r="E1112" i="16" s="1"/>
  <c r="E1113" i="16" s="1" a="1"/>
  <c r="E1113" i="16" s="1"/>
  <c r="E1114" i="16" s="1" a="1"/>
  <c r="E1114" i="16" s="1"/>
  <c r="E1115" i="16" s="1" a="1"/>
  <c r="E1115" i="16" s="1"/>
  <c r="E1116" i="16" s="1" a="1"/>
  <c r="E1116" i="16" s="1"/>
  <c r="E1117" i="16" s="1" a="1"/>
  <c r="E1117" i="16" s="1"/>
  <c r="E1118" i="16" s="1" a="1"/>
  <c r="E1118" i="16" s="1"/>
  <c r="E1119" i="16" s="1" a="1"/>
  <c r="E1119" i="16" s="1"/>
  <c r="E1120" i="16" s="1" a="1"/>
  <c r="E1120" i="16" s="1"/>
  <c r="E1121" i="16" s="1" a="1"/>
  <c r="E1121" i="16" s="1"/>
  <c r="E1122" i="16" s="1" a="1"/>
  <c r="E1122" i="16" s="1"/>
  <c r="E1123" i="16" s="1" a="1"/>
  <c r="E1123" i="16" s="1"/>
  <c r="E1124" i="16" s="1" a="1"/>
  <c r="E1124" i="16" s="1"/>
  <c r="E1125" i="16" s="1" a="1"/>
  <c r="E1125" i="16" s="1"/>
  <c r="E1126" i="16" s="1" a="1"/>
  <c r="E1126" i="16" s="1"/>
  <c r="E1127" i="16" s="1" a="1"/>
  <c r="E1127" i="16" s="1"/>
  <c r="E1128" i="16" s="1" a="1"/>
  <c r="E1128" i="16" s="1"/>
  <c r="E1129" i="16" s="1" a="1"/>
  <c r="E1129" i="16" s="1"/>
  <c r="E1130" i="16" s="1" a="1"/>
  <c r="E1130" i="16" s="1"/>
  <c r="E1131" i="16" s="1" a="1"/>
  <c r="E1131" i="16" s="1"/>
  <c r="E1132" i="16" s="1" a="1"/>
  <c r="E1132" i="16" s="1"/>
  <c r="E1133" i="16" s="1" a="1"/>
  <c r="E1133" i="16" s="1"/>
  <c r="E1134" i="16" s="1" a="1"/>
  <c r="E1134" i="16" s="1"/>
  <c r="E1135" i="16" s="1" a="1"/>
  <c r="E1135" i="16" s="1"/>
  <c r="E1136" i="16" s="1" a="1"/>
  <c r="E1136" i="16" s="1"/>
  <c r="E1137" i="16" s="1" a="1"/>
  <c r="E1137" i="16" s="1"/>
  <c r="E1138" i="16" s="1" a="1"/>
  <c r="E1138" i="16" s="1"/>
  <c r="E1139" i="16" s="1" a="1"/>
  <c r="E1139" i="16" s="1"/>
  <c r="E1140" i="16" s="1" a="1"/>
  <c r="E1140" i="16" s="1"/>
  <c r="E1141" i="16" s="1" a="1"/>
  <c r="E1141" i="16" s="1"/>
  <c r="E1142" i="16" s="1" a="1"/>
  <c r="E1142" i="16" s="1"/>
  <c r="E1143" i="16" s="1" a="1"/>
  <c r="E1143" i="16" s="1"/>
  <c r="E1144" i="16" s="1" a="1"/>
  <c r="E1144" i="16" s="1"/>
  <c r="E1145" i="16" s="1" a="1"/>
  <c r="E1145" i="16" s="1"/>
  <c r="E1146" i="16" s="1" a="1"/>
  <c r="E1146" i="16" s="1"/>
  <c r="E1147" i="16" s="1" a="1"/>
  <c r="E1147" i="16" s="1"/>
  <c r="E1148" i="16" s="1" a="1"/>
  <c r="E1148" i="16" s="1"/>
  <c r="E1149" i="16" s="1" a="1"/>
  <c r="E1149" i="16" s="1"/>
  <c r="E1150" i="16" s="1" a="1"/>
  <c r="E1150" i="16" s="1"/>
  <c r="E1151" i="16" s="1" a="1"/>
  <c r="E1151" i="16" s="1"/>
  <c r="E1152" i="16" s="1" a="1"/>
  <c r="E1152" i="16" s="1"/>
  <c r="E1153" i="16" s="1" a="1"/>
  <c r="E1153" i="16" s="1"/>
  <c r="E1154" i="16" s="1" a="1"/>
  <c r="E1154" i="16" s="1"/>
  <c r="E1155" i="16" s="1" a="1"/>
  <c r="E1155" i="16" s="1"/>
  <c r="E1156" i="16" s="1" a="1"/>
  <c r="E1156" i="16" s="1"/>
  <c r="E1157" i="16" s="1" a="1"/>
  <c r="E1157" i="16" s="1"/>
  <c r="E1158" i="16" s="1" a="1"/>
  <c r="E1158" i="16" s="1"/>
  <c r="E1159" i="16" s="1" a="1"/>
  <c r="E1159" i="16" s="1"/>
  <c r="E1160" i="16" s="1" a="1"/>
  <c r="E1160" i="16" s="1"/>
  <c r="E1161" i="16" s="1" a="1"/>
  <c r="E1161" i="16" s="1"/>
  <c r="E1162" i="16" s="1" a="1"/>
  <c r="E1162" i="16" s="1"/>
  <c r="E1163" i="16" s="1" a="1"/>
  <c r="E1163" i="16" s="1"/>
  <c r="E1164" i="16" s="1" a="1"/>
  <c r="E1164" i="16" s="1"/>
  <c r="E1165" i="16" s="1" a="1"/>
  <c r="E1165" i="16" s="1"/>
  <c r="E1166" i="16" s="1" a="1"/>
  <c r="E1166" i="16" s="1"/>
  <c r="E1167" i="16" s="1" a="1"/>
  <c r="E1167" i="16" s="1"/>
  <c r="E1168" i="16" s="1" a="1"/>
  <c r="E1168" i="16" s="1"/>
  <c r="E1169" i="16" s="1" a="1"/>
  <c r="E1169" i="16" s="1"/>
  <c r="E1170" i="16" s="1" a="1"/>
  <c r="E1170" i="16" s="1"/>
  <c r="E1171" i="16" s="1" a="1"/>
  <c r="E1171" i="16" s="1"/>
  <c r="E1172" i="16" s="1" a="1"/>
  <c r="E1172" i="16" s="1"/>
  <c r="E1173" i="16" s="1" a="1"/>
  <c r="E1173" i="16" s="1"/>
  <c r="E1174" i="16" s="1" a="1"/>
  <c r="E1174" i="16" s="1"/>
  <c r="E1175" i="16" s="1" a="1"/>
  <c r="E1175" i="16" s="1"/>
  <c r="E1176" i="16" s="1" a="1"/>
  <c r="E1176" i="16" s="1"/>
  <c r="E1177" i="16" s="1" a="1"/>
  <c r="E1177" i="16" s="1"/>
  <c r="E1178" i="16" s="1" a="1"/>
  <c r="E1178" i="16" s="1"/>
  <c r="E1179" i="16" s="1" a="1"/>
  <c r="E1179" i="16" s="1"/>
  <c r="E1180" i="16" s="1" a="1"/>
  <c r="E1180" i="16" s="1"/>
  <c r="E1181" i="16" s="1" a="1"/>
  <c r="E1181" i="16" s="1"/>
  <c r="E1182" i="16" s="1" a="1"/>
  <c r="E1182" i="16" s="1"/>
  <c r="E1183" i="16" s="1" a="1"/>
  <c r="E1183" i="16" s="1"/>
  <c r="E1184" i="16" s="1" a="1"/>
  <c r="E1184" i="16" s="1"/>
  <c r="E1185" i="16" s="1" a="1"/>
  <c r="E1185" i="16" s="1"/>
  <c r="E1186" i="16" s="1" a="1"/>
  <c r="E1186" i="16" s="1"/>
  <c r="E1187" i="16" s="1" a="1"/>
  <c r="E1187" i="16" s="1"/>
  <c r="E1188" i="16" s="1" a="1"/>
  <c r="E1188" i="16" s="1"/>
  <c r="E1189" i="16" s="1" a="1"/>
  <c r="E1189" i="16" s="1"/>
  <c r="E1190" i="16" s="1" a="1"/>
  <c r="E1190" i="16" s="1"/>
  <c r="E1191" i="16" s="1" a="1"/>
  <c r="E1191" i="16" s="1"/>
  <c r="E1192" i="16" s="1" a="1"/>
  <c r="E1192" i="16" s="1"/>
  <c r="E1193" i="16" s="1" a="1"/>
  <c r="E1193" i="16" s="1"/>
  <c r="E1194" i="16" s="1" a="1"/>
  <c r="E1194" i="16" s="1"/>
  <c r="E1195" i="16" s="1" a="1"/>
  <c r="E1195" i="16" s="1"/>
  <c r="E1196" i="16" s="1" a="1"/>
  <c r="E1196" i="16" s="1"/>
  <c r="E1197" i="16" s="1" a="1"/>
  <c r="E1197" i="16" s="1"/>
  <c r="E1198" i="16" s="1" a="1"/>
  <c r="E1198" i="16" s="1"/>
  <c r="E1199" i="16" s="1" a="1"/>
  <c r="E1199" i="16" s="1"/>
  <c r="E1200" i="16" s="1" a="1"/>
  <c r="E1200" i="16" s="1"/>
  <c r="E1201" i="16" l="1" a="1"/>
  <c r="E1201" i="16" s="1"/>
  <c r="E1202" i="16" s="1" a="1"/>
  <c r="E1202" i="16" s="1"/>
  <c r="E1203" i="16" l="1" a="1"/>
  <c r="E1203" i="16" s="1"/>
  <c r="E1204" i="16" l="1" a="1"/>
  <c r="E1204" i="16" s="1"/>
  <c r="E1205" i="16" s="1" a="1"/>
  <c r="E1205" i="16" s="1"/>
  <c r="E1206" i="16" l="1" a="1"/>
  <c r="E1206" i="16" s="1"/>
  <c r="E1207" i="16" l="1" a="1"/>
  <c r="E1207" i="16" s="1"/>
  <c r="E1208" i="16" s="1" a="1"/>
  <c r="E1208" i="16" s="1"/>
  <c r="E1209" i="16" s="1" a="1"/>
  <c r="E1209" i="16" s="1"/>
  <c r="E1210" i="16" s="1" a="1"/>
  <c r="E1210" i="16" s="1"/>
  <c r="E1211" i="16" s="1" a="1"/>
  <c r="E1211" i="16" s="1"/>
  <c r="E1212" i="16" s="1" a="1"/>
  <c r="E1212" i="16" s="1"/>
  <c r="E1213" i="16" s="1" a="1"/>
  <c r="E1213" i="16" s="1"/>
  <c r="E1214" i="16" s="1" a="1"/>
  <c r="E1214" i="16" s="1"/>
  <c r="E1215" i="16" s="1" a="1"/>
  <c r="E1215" i="16" s="1"/>
  <c r="E1216" i="16" s="1" a="1"/>
  <c r="E1216" i="16" s="1"/>
  <c r="E1217" i="16" s="1" a="1"/>
  <c r="E1217" i="16" s="1"/>
  <c r="E1218" i="16" s="1" a="1"/>
  <c r="E1218" i="16" s="1"/>
  <c r="E1219" i="16" s="1" a="1"/>
  <c r="E1219" i="16" s="1"/>
  <c r="E1220" i="16" s="1" a="1"/>
  <c r="E1220" i="16" s="1"/>
  <c r="E1221" i="16" s="1" a="1"/>
  <c r="E1221" i="16" s="1"/>
  <c r="E1222" i="16" s="1" a="1"/>
  <c r="E1222" i="16" s="1"/>
  <c r="E1223" i="16" s="1" a="1"/>
  <c r="E1223" i="16" s="1"/>
  <c r="E1224" i="16" s="1" a="1"/>
  <c r="E1224" i="16" s="1"/>
  <c r="E1225" i="16" s="1" a="1"/>
  <c r="E1225" i="16" s="1"/>
  <c r="E1226" i="16" s="1" a="1"/>
  <c r="E1226" i="16" s="1"/>
  <c r="E1227" i="16" s="1" a="1"/>
  <c r="E1227" i="16" s="1"/>
  <c r="E1228" i="16" s="1" a="1"/>
  <c r="E1228" i="16" s="1"/>
  <c r="E1229" i="16" s="1" a="1"/>
  <c r="E1229" i="16" s="1"/>
  <c r="E1230" i="16" s="1" a="1"/>
  <c r="E1230" i="16" s="1"/>
  <c r="E1231" i="16" s="1" a="1"/>
  <c r="E1231" i="16" s="1"/>
  <c r="E1232" i="16" s="1" a="1"/>
  <c r="E1232" i="16" s="1"/>
  <c r="E1233" i="16" s="1" a="1"/>
  <c r="E1233" i="16" s="1"/>
  <c r="E1234" i="16" s="1" a="1"/>
  <c r="E1234" i="16" s="1"/>
  <c r="E1235" i="16" s="1" a="1"/>
  <c r="E1235" i="16" s="1"/>
  <c r="E1236" i="16" s="1" a="1"/>
  <c r="E1236" i="16" s="1"/>
  <c r="E1237" i="16" s="1" a="1"/>
  <c r="E1237" i="16" s="1"/>
  <c r="E1238" i="16" s="1" a="1"/>
  <c r="E1238" i="16" s="1"/>
  <c r="E1239" i="16" s="1" a="1"/>
  <c r="E1239" i="16" s="1"/>
  <c r="E1240" i="16" s="1" a="1"/>
  <c r="E1240" i="16" s="1"/>
  <c r="E1241" i="16" s="1" a="1"/>
  <c r="E1241" i="16" s="1"/>
  <c r="E1242" i="16" s="1" a="1"/>
  <c r="E1242" i="16" s="1"/>
  <c r="E1243" i="16" s="1" a="1"/>
  <c r="E1243" i="16" s="1"/>
  <c r="E1244" i="16" s="1" a="1"/>
  <c r="E1244" i="16" s="1"/>
  <c r="E1245" i="16" s="1" a="1"/>
  <c r="E1245" i="16" s="1"/>
  <c r="E1246" i="16" s="1" a="1"/>
  <c r="E1246" i="16" s="1"/>
  <c r="E1247" i="16" s="1" a="1"/>
  <c r="E1247" i="16" s="1"/>
  <c r="E1248" i="16" s="1" a="1"/>
  <c r="E1248" i="16" s="1"/>
  <c r="E1249" i="16" s="1" a="1"/>
  <c r="E1249" i="16" s="1"/>
  <c r="E1250" i="16" s="1" a="1"/>
  <c r="E1250" i="16" s="1"/>
  <c r="E1251" i="16" s="1" a="1"/>
  <c r="E1251" i="16" s="1"/>
  <c r="E1252" i="16" s="1" a="1"/>
  <c r="E1252" i="16" s="1"/>
  <c r="E1253" i="16" s="1" a="1"/>
  <c r="E1253" i="16" s="1"/>
  <c r="E1254" i="16" s="1" a="1"/>
  <c r="E1254" i="16" s="1"/>
  <c r="E1255" i="16" s="1" a="1"/>
  <c r="E1255" i="16" s="1"/>
  <c r="E1256" i="16" s="1" a="1"/>
  <c r="E1256" i="16" s="1"/>
  <c r="E1257" i="16" s="1" a="1"/>
  <c r="E1257" i="16" s="1"/>
  <c r="E1258" i="16" s="1" a="1"/>
  <c r="E1258" i="16" s="1"/>
  <c r="E1259" i="16" s="1" a="1"/>
  <c r="E1259" i="16" s="1"/>
  <c r="E1260" i="16" s="1" a="1"/>
  <c r="E1260" i="16" s="1"/>
  <c r="E1261" i="16" s="1" a="1"/>
  <c r="E1261" i="16" s="1"/>
  <c r="E1262" i="16" s="1" a="1"/>
  <c r="E1262" i="16" s="1"/>
  <c r="E1263" i="16" s="1" a="1"/>
  <c r="E1263" i="16" s="1"/>
  <c r="E1264" i="16" s="1" a="1"/>
  <c r="E1264" i="16" s="1"/>
  <c r="E1265" i="16" s="1" a="1"/>
  <c r="E1265" i="16" s="1"/>
  <c r="E1266" i="16" s="1" a="1"/>
  <c r="E1266" i="16" s="1"/>
  <c r="E1267" i="16" s="1" a="1"/>
  <c r="E1267" i="16" s="1"/>
  <c r="E1268" i="16" s="1" a="1"/>
  <c r="E1268" i="16" s="1"/>
  <c r="E1269" i="16" s="1" a="1"/>
  <c r="E1269" i="16" s="1"/>
  <c r="E1270" i="16" s="1" a="1"/>
  <c r="E1270" i="16" s="1"/>
  <c r="E1271" i="16" s="1" a="1"/>
  <c r="E1271" i="16" s="1"/>
  <c r="E1272" i="16" s="1" a="1"/>
  <c r="E1272" i="16" s="1"/>
  <c r="E1273" i="16" s="1" a="1"/>
  <c r="E1273" i="16" s="1"/>
  <c r="E1274" i="16" s="1" a="1"/>
  <c r="E1274" i="16" s="1"/>
  <c r="E1275" i="16" s="1" a="1"/>
  <c r="E1275" i="16" s="1"/>
  <c r="E1276" i="16" s="1" a="1"/>
  <c r="E1276" i="16" s="1"/>
  <c r="E1277" i="16" s="1" a="1"/>
  <c r="E1277" i="16" s="1"/>
  <c r="E1278" i="16" s="1" a="1"/>
  <c r="E1278" i="16" s="1"/>
  <c r="E1279" i="16" s="1" a="1"/>
  <c r="E1279" i="16" s="1"/>
  <c r="E1280" i="16" s="1" a="1"/>
  <c r="E1280" i="16" s="1"/>
  <c r="E1281" i="16" s="1" a="1"/>
  <c r="E1281" i="16" s="1"/>
  <c r="E1282" i="16" s="1" a="1"/>
  <c r="E1282" i="16" s="1"/>
  <c r="E1283" i="16" s="1" a="1"/>
  <c r="E1283" i="16" s="1"/>
  <c r="E1284" i="16" s="1" a="1"/>
  <c r="E1284" i="16" s="1"/>
  <c r="E1285" i="16" s="1" a="1"/>
  <c r="E1285" i="16" s="1"/>
  <c r="E1286" i="16" s="1" a="1"/>
  <c r="E1286" i="16" s="1"/>
  <c r="E1287" i="16" s="1" a="1"/>
  <c r="E1287" i="16" s="1"/>
  <c r="E1288" i="16" s="1" a="1"/>
  <c r="E1288" i="16" s="1"/>
  <c r="E1289" i="16" s="1" a="1"/>
  <c r="E1289" i="16" s="1"/>
  <c r="E1290" i="16" s="1" a="1"/>
  <c r="E1290" i="16" s="1"/>
  <c r="E1291" i="16" s="1" a="1"/>
  <c r="E1291" i="16" s="1"/>
  <c r="E1292" i="16" s="1" a="1"/>
  <c r="E1292" i="16" s="1"/>
  <c r="E1293" i="16" s="1" a="1"/>
  <c r="E1293" i="16" s="1"/>
  <c r="E1294" i="16" s="1" a="1"/>
  <c r="E1294" i="16" s="1"/>
  <c r="E1295" i="16" s="1" a="1"/>
  <c r="E1295" i="16" s="1"/>
  <c r="E1296" i="16" s="1" a="1"/>
  <c r="E1296" i="16" s="1"/>
  <c r="E1297" i="16" s="1" a="1"/>
  <c r="E1297" i="16" s="1"/>
  <c r="E1298" i="16" s="1" a="1"/>
  <c r="E1298" i="16" s="1"/>
  <c r="E1299" i="16" s="1" a="1"/>
  <c r="E1299" i="16" s="1"/>
  <c r="E1300" i="16" s="1" a="1"/>
  <c r="E1300" i="16" s="1"/>
  <c r="E1301" i="16" s="1" a="1"/>
  <c r="E1301" i="16" s="1"/>
  <c r="E1302" i="16" s="1" a="1"/>
  <c r="E1302" i="16" s="1"/>
  <c r="E1303" i="16" s="1" a="1"/>
  <c r="E1303" i="16" s="1"/>
  <c r="E1304" i="16" s="1" a="1"/>
  <c r="E1304" i="16" s="1"/>
  <c r="E1305" i="16" s="1" a="1"/>
  <c r="E1305" i="16" s="1"/>
  <c r="E1306" i="16" s="1" a="1"/>
  <c r="E1306" i="16" s="1"/>
  <c r="E1307" i="16" s="1" a="1"/>
  <c r="E1307" i="16" s="1"/>
  <c r="E1308" i="16" s="1" a="1"/>
  <c r="E1308" i="16" s="1"/>
  <c r="E1309" i="16" s="1" a="1"/>
  <c r="E1309" i="16" s="1"/>
  <c r="E1310" i="16" s="1" a="1"/>
  <c r="E1310" i="16" s="1"/>
  <c r="E1311" i="16" s="1" a="1"/>
  <c r="E1311" i="16" s="1"/>
  <c r="E1312" i="16" s="1" a="1"/>
  <c r="E1312" i="16" s="1"/>
  <c r="E1313" i="16" s="1" a="1"/>
  <c r="E1313" i="16" s="1"/>
  <c r="E1314" i="16" s="1" a="1"/>
  <c r="E1314" i="16" s="1"/>
  <c r="E1315" i="16" s="1" a="1"/>
  <c r="E1315" i="16" s="1"/>
  <c r="E1316" i="16" s="1" a="1"/>
  <c r="E1316" i="16" s="1"/>
  <c r="E1317" i="16" s="1" a="1"/>
  <c r="E1317" i="16" s="1"/>
  <c r="E1318" i="16" s="1" a="1"/>
  <c r="E1318" i="16" s="1"/>
  <c r="E1319" i="16" s="1" a="1"/>
  <c r="E1319" i="16" s="1"/>
  <c r="E1320" i="16" s="1" a="1"/>
  <c r="E1320" i="16" s="1"/>
  <c r="E1321" i="16" s="1" a="1"/>
  <c r="E1321" i="16" s="1"/>
  <c r="E1322" i="16" s="1" a="1"/>
  <c r="E1322" i="16" s="1"/>
  <c r="E1323" i="16" s="1" a="1"/>
  <c r="E1323" i="16" s="1"/>
  <c r="E1324" i="16" s="1" a="1"/>
  <c r="E1324" i="16" s="1"/>
  <c r="E1325" i="16" s="1" a="1"/>
  <c r="E1325" i="16" s="1"/>
  <c r="E1326" i="16" s="1" a="1"/>
  <c r="E1326" i="16" s="1"/>
  <c r="E1327" i="16" s="1" a="1"/>
  <c r="E1327" i="16" s="1"/>
  <c r="E1328" i="16" s="1" a="1"/>
  <c r="E1328" i="16" s="1"/>
  <c r="E1329" i="16" s="1" a="1"/>
  <c r="E1329" i="16" s="1"/>
  <c r="E1330" i="16" s="1" a="1"/>
  <c r="E1330" i="16" s="1"/>
  <c r="E1331" i="16" s="1" a="1"/>
  <c r="E1331" i="16" s="1"/>
  <c r="E1332" i="16" s="1" a="1"/>
  <c r="E1332" i="16" s="1"/>
  <c r="E1333" i="16" s="1" a="1"/>
  <c r="E1333" i="16" s="1"/>
  <c r="E1334" i="16" s="1" a="1"/>
  <c r="E1334" i="16" s="1"/>
  <c r="E1335" i="16" s="1" a="1"/>
  <c r="E1335" i="16" s="1"/>
  <c r="E1336" i="16" s="1" a="1"/>
  <c r="E1336" i="16" s="1"/>
  <c r="E1337" i="16" s="1" a="1"/>
  <c r="E1337" i="16" s="1"/>
  <c r="E1338" i="16" s="1" a="1"/>
  <c r="E1338" i="16" s="1"/>
  <c r="E1339" i="16" s="1" a="1"/>
  <c r="E1339" i="16" s="1"/>
  <c r="E1340" i="16" s="1" a="1"/>
  <c r="E1340" i="16" s="1"/>
  <c r="E1341" i="16" s="1" a="1"/>
  <c r="E1341" i="16" s="1"/>
  <c r="E1342" i="16" s="1" a="1"/>
  <c r="E1342" i="16" s="1"/>
  <c r="E1343" i="16" s="1" a="1"/>
  <c r="E1343" i="16" s="1"/>
  <c r="E1344" i="16" s="1" a="1"/>
  <c r="E1344" i="16" s="1"/>
  <c r="E1345" i="16" s="1" a="1"/>
  <c r="E1345" i="16" s="1"/>
  <c r="E1346" i="16" s="1" a="1"/>
  <c r="E1346" i="16" s="1"/>
  <c r="E1347" i="16" s="1" a="1"/>
  <c r="E1347" i="16" s="1"/>
  <c r="E1348" i="16" s="1" a="1"/>
  <c r="E1348" i="16" s="1"/>
  <c r="E1349" i="16" s="1" a="1"/>
  <c r="E1349" i="16" s="1"/>
  <c r="E1350" i="16" s="1" a="1"/>
  <c r="E1350" i="16" s="1"/>
  <c r="E1351" i="16" l="1" a="1"/>
  <c r="E1351" i="16" s="1"/>
  <c r="E1352" i="16" s="1" a="1"/>
  <c r="E1352" i="16" s="1"/>
  <c r="E1353" i="16" l="1" a="1"/>
  <c r="E1353" i="16" s="1"/>
  <c r="E1354" i="16" l="1" a="1"/>
  <c r="E1354" i="16" s="1"/>
  <c r="E1355" i="16" l="1" a="1"/>
  <c r="E1355" i="16" s="1"/>
  <c r="E1356" i="16" s="1" a="1"/>
  <c r="E1356" i="16" s="1"/>
  <c r="E1357" i="16" l="1" a="1"/>
  <c r="E1357" i="16" s="1"/>
  <c r="E1358" i="16" s="1" a="1"/>
  <c r="E1358" i="16" s="1"/>
  <c r="E1359" i="16" l="1" a="1"/>
  <c r="E1359" i="16" s="1"/>
  <c r="E1360" i="16" s="1" a="1"/>
  <c r="E1360" i="16" s="1"/>
  <c r="E1361" i="16" s="1" a="1"/>
  <c r="E1361" i="16" s="1"/>
  <c r="E1362" i="16" s="1" a="1"/>
  <c r="E1362" i="16" s="1"/>
  <c r="E1363" i="16" s="1" a="1"/>
  <c r="E1363" i="16" s="1"/>
  <c r="E1364" i="16" s="1" a="1"/>
  <c r="E1364" i="16" s="1"/>
  <c r="E1365" i="16" s="1" a="1"/>
  <c r="E1365" i="16" s="1"/>
  <c r="E1366" i="16" s="1" a="1"/>
  <c r="E1366" i="16" s="1"/>
  <c r="E1367" i="16" s="1" a="1"/>
  <c r="E1367" i="16" s="1"/>
  <c r="E1368" i="16" s="1" a="1"/>
  <c r="E1368" i="16" s="1"/>
  <c r="E1369" i="16" s="1" a="1"/>
  <c r="E1369" i="16" s="1"/>
  <c r="E1370" i="16" s="1" a="1"/>
  <c r="E1370" i="16" s="1"/>
  <c r="E1371" i="16" s="1" a="1"/>
  <c r="E1371" i="16" s="1"/>
  <c r="E1372" i="16" s="1" a="1"/>
  <c r="E1372" i="16" s="1"/>
  <c r="E1373" i="16" s="1" a="1"/>
  <c r="E1373" i="16" s="1"/>
  <c r="E1374" i="16" s="1" a="1"/>
  <c r="E1374" i="16" s="1"/>
  <c r="E1375" i="16" s="1" a="1"/>
  <c r="E1375" i="16" s="1"/>
  <c r="E1376" i="16" s="1" a="1"/>
  <c r="E1376" i="16" s="1"/>
  <c r="E1377" i="16" s="1" a="1"/>
  <c r="E1377" i="16" s="1"/>
  <c r="E1378" i="16" s="1" a="1"/>
  <c r="E1378" i="16" s="1"/>
  <c r="E1379" i="16" s="1" a="1"/>
  <c r="E1379" i="16" s="1"/>
  <c r="E1380" i="16" s="1" a="1"/>
  <c r="E1380" i="16" s="1"/>
  <c r="E1381" i="16" s="1" a="1"/>
  <c r="E1381" i="16" s="1"/>
  <c r="E1382" i="16" s="1" a="1"/>
  <c r="E1382" i="16" s="1"/>
  <c r="E1383" i="16" s="1" a="1"/>
  <c r="E1383" i="16" s="1"/>
  <c r="E1384" i="16" s="1" a="1"/>
  <c r="E1384" i="16" s="1"/>
  <c r="E1385" i="16" s="1" a="1"/>
  <c r="E1385" i="16" s="1"/>
  <c r="E1386" i="16" s="1" a="1"/>
  <c r="E1386" i="16" s="1"/>
  <c r="E1387" i="16" s="1" a="1"/>
  <c r="E1387" i="16" s="1"/>
  <c r="E1388" i="16" s="1" a="1"/>
  <c r="E1388" i="16" s="1"/>
  <c r="E1389" i="16" s="1" a="1"/>
  <c r="E1389" i="16" s="1"/>
  <c r="E1390" i="16" s="1" a="1"/>
  <c r="E1390" i="16" s="1"/>
  <c r="E1391" i="16" s="1" a="1"/>
  <c r="E1391" i="16" s="1"/>
  <c r="E1392" i="16" s="1" a="1"/>
  <c r="E1392" i="16" s="1"/>
  <c r="E1393" i="16" s="1" a="1"/>
  <c r="E1393" i="16" s="1"/>
  <c r="E1394" i="16" s="1" a="1"/>
  <c r="E1394" i="16" s="1"/>
  <c r="E1395" i="16" s="1" a="1"/>
  <c r="E1395" i="16" s="1"/>
  <c r="E1396" i="16" s="1" a="1"/>
  <c r="E1396" i="16" s="1"/>
  <c r="E1397" i="16" s="1" a="1"/>
  <c r="E1397" i="16" s="1"/>
  <c r="E1398" i="16" s="1" a="1"/>
  <c r="E1398" i="16" s="1"/>
  <c r="E1399" i="16" s="1" a="1"/>
  <c r="E1399" i="16" s="1"/>
  <c r="E1400" i="16" s="1" a="1"/>
  <c r="E1400" i="16" s="1"/>
  <c r="E1401" i="16" s="1" a="1"/>
  <c r="E1401" i="16" s="1"/>
  <c r="E1402" i="16" s="1" a="1"/>
  <c r="E1402" i="16" s="1"/>
  <c r="E1403" i="16" s="1" a="1"/>
  <c r="E1403" i="16" s="1"/>
  <c r="E1404" i="16" s="1" a="1"/>
  <c r="E1404" i="16" s="1"/>
  <c r="E1405" i="16" s="1" a="1"/>
  <c r="E1405" i="16" s="1"/>
  <c r="E1406" i="16" s="1" a="1"/>
  <c r="E1406" i="16" s="1"/>
  <c r="E1407" i="16" s="1" a="1"/>
  <c r="E1407" i="16" s="1"/>
  <c r="E1408" i="16" s="1" a="1"/>
  <c r="E1408" i="16" s="1"/>
  <c r="E1409" i="16" s="1" a="1"/>
  <c r="E1409" i="16" s="1"/>
  <c r="E1410" i="16" s="1" a="1"/>
  <c r="E1410" i="16" s="1"/>
  <c r="E1411" i="16" s="1" a="1"/>
  <c r="E1411" i="16" s="1"/>
  <c r="E1412" i="16" s="1" a="1"/>
  <c r="E1412" i="16" s="1"/>
  <c r="E1413" i="16" s="1" a="1"/>
  <c r="E1413" i="16" s="1"/>
  <c r="E1414" i="16" s="1" a="1"/>
  <c r="E1414" i="16" s="1"/>
  <c r="E1415" i="16" s="1" a="1"/>
  <c r="E1415" i="16" s="1"/>
  <c r="E1416" i="16" s="1" a="1"/>
  <c r="E1416" i="16" s="1"/>
  <c r="E1417" i="16" s="1" a="1"/>
  <c r="E1417" i="16" s="1"/>
  <c r="E1418" i="16" s="1" a="1"/>
  <c r="E1418" i="16" s="1"/>
  <c r="E1419" i="16" s="1" a="1"/>
  <c r="E1419" i="16" s="1"/>
  <c r="E1420" i="16" s="1" a="1"/>
  <c r="E1420" i="16" s="1"/>
  <c r="E1421" i="16" s="1" a="1"/>
  <c r="E1421" i="16" s="1"/>
  <c r="E1422" i="16" s="1" a="1"/>
  <c r="E1422" i="16" s="1"/>
  <c r="E1423" i="16" s="1" a="1"/>
  <c r="E1423" i="16" s="1"/>
  <c r="E1424" i="16" s="1" a="1"/>
  <c r="E1424" i="16" s="1"/>
  <c r="E1425" i="16" s="1" a="1"/>
  <c r="E1425" i="16" s="1"/>
  <c r="E1426" i="16" s="1" a="1"/>
  <c r="E1426" i="16" s="1"/>
  <c r="E1427" i="16" s="1" a="1"/>
  <c r="E1427" i="16" s="1"/>
  <c r="E1428" i="16" s="1" a="1"/>
  <c r="E1428" i="16" s="1"/>
  <c r="E1429" i="16" s="1" a="1"/>
  <c r="E1429" i="16" s="1"/>
  <c r="E1430" i="16" s="1" a="1"/>
  <c r="E1430" i="16" s="1"/>
  <c r="E1431" i="16" s="1" a="1"/>
  <c r="E1431" i="16" s="1"/>
  <c r="E1432" i="16" s="1" a="1"/>
  <c r="E1432" i="16" s="1"/>
  <c r="E1433" i="16" s="1" a="1"/>
  <c r="E1433" i="16" s="1"/>
  <c r="E1434" i="16" s="1" a="1"/>
  <c r="E1434" i="16" s="1"/>
  <c r="E1435" i="16" s="1" a="1"/>
  <c r="E1435" i="16" s="1"/>
  <c r="E1436" i="16" s="1" a="1"/>
  <c r="E1436" i="16" s="1"/>
  <c r="E1437" i="16" s="1" a="1"/>
  <c r="E1437" i="16" s="1"/>
  <c r="E1438" i="16" s="1" a="1"/>
  <c r="E1438" i="16" s="1"/>
  <c r="E1439" i="16" s="1" a="1"/>
  <c r="E1439" i="16" s="1"/>
  <c r="E1440" i="16" s="1" a="1"/>
  <c r="E1440" i="16" s="1"/>
  <c r="E1441" i="16" s="1" a="1"/>
  <c r="E1441" i="16" s="1"/>
  <c r="E1442" i="16" s="1" a="1"/>
  <c r="E1442" i="16" s="1"/>
  <c r="E1443" i="16" s="1" a="1"/>
  <c r="E1443" i="16" s="1"/>
  <c r="E1444" i="16" s="1" a="1"/>
  <c r="E1444" i="16" s="1"/>
  <c r="E1445" i="16" s="1" a="1"/>
  <c r="E1445" i="16" s="1"/>
  <c r="E1446" i="16" s="1" a="1"/>
  <c r="E1446" i="16" s="1"/>
  <c r="E1447" i="16" s="1" a="1"/>
  <c r="E1447" i="16" s="1"/>
  <c r="E1448" i="16" s="1" a="1"/>
  <c r="E1448" i="16" s="1"/>
  <c r="E1449" i="16" s="1" a="1"/>
  <c r="E1449" i="16" s="1"/>
  <c r="E1450" i="16" s="1" a="1"/>
  <c r="E1450" i="16" s="1"/>
  <c r="E1451" i="16" s="1" a="1"/>
  <c r="E1451" i="16" s="1"/>
  <c r="E1452" i="16" s="1" a="1"/>
  <c r="E1452" i="16" s="1"/>
  <c r="E1453" i="16" s="1" a="1"/>
  <c r="E1453" i="16" s="1"/>
  <c r="E1454" i="16" s="1" a="1"/>
  <c r="E1454" i="16" s="1"/>
  <c r="E1455" i="16" s="1" a="1"/>
  <c r="E1455" i="16" s="1"/>
  <c r="E1456" i="16" s="1" a="1"/>
  <c r="E1456" i="16" s="1"/>
  <c r="E1457" i="16" s="1" a="1"/>
  <c r="E1457" i="16" s="1"/>
  <c r="E1458" i="16" s="1" a="1"/>
  <c r="E1458" i="16" s="1"/>
  <c r="E1459" i="16" s="1" a="1"/>
  <c r="E1459" i="16" s="1"/>
  <c r="E1460" i="16" s="1" a="1"/>
  <c r="E1460" i="16" s="1"/>
  <c r="E1461" i="16" s="1" a="1"/>
  <c r="E1461" i="16" s="1"/>
  <c r="E1462" i="16" s="1" a="1"/>
  <c r="E1462" i="16" s="1"/>
  <c r="E1463" i="16" s="1" a="1"/>
  <c r="E1463" i="16" s="1"/>
  <c r="E1464" i="16" s="1" a="1"/>
  <c r="E1464" i="16" s="1"/>
  <c r="E1465" i="16" s="1" a="1"/>
  <c r="E1465" i="16" s="1"/>
  <c r="E1466" i="16" s="1" a="1"/>
  <c r="E1466" i="16" s="1"/>
  <c r="E1467" i="16" s="1" a="1"/>
  <c r="E1467" i="16" s="1"/>
  <c r="E1468" i="16" s="1" a="1"/>
  <c r="E1468" i="16" s="1"/>
  <c r="E1469" i="16" s="1" a="1"/>
  <c r="E1469" i="16" s="1"/>
  <c r="E1470" i="16" s="1" a="1"/>
  <c r="E1470" i="16" s="1"/>
  <c r="E1471" i="16" s="1" a="1"/>
  <c r="E1471" i="16" s="1"/>
  <c r="E1472" i="16" s="1" a="1"/>
  <c r="E1472" i="16" s="1"/>
  <c r="E1473" i="16" s="1" a="1"/>
  <c r="E1473" i="16" s="1"/>
  <c r="E1474" i="16" s="1" a="1"/>
  <c r="E1474" i="16" s="1"/>
  <c r="E1475" i="16" s="1" a="1"/>
  <c r="E1475" i="16" s="1"/>
  <c r="E1476" i="16" s="1" a="1"/>
  <c r="E1476" i="16" s="1"/>
  <c r="E1477" i="16" s="1" a="1"/>
  <c r="E1477" i="16" s="1"/>
  <c r="E1478" i="16" s="1" a="1"/>
  <c r="E1478" i="16" s="1"/>
  <c r="E1479" i="16" s="1" a="1"/>
  <c r="E1479" i="16" s="1"/>
  <c r="E1480" i="16" s="1" a="1"/>
  <c r="E1480" i="16" s="1"/>
  <c r="E1481" i="16" s="1" a="1"/>
  <c r="E1481" i="16" s="1"/>
  <c r="E1482" i="16" s="1" a="1"/>
  <c r="E1482" i="16" s="1"/>
  <c r="E1483" i="16" s="1" a="1"/>
  <c r="E1483" i="16" s="1"/>
  <c r="E1484" i="16" s="1" a="1"/>
  <c r="E1484" i="16" s="1"/>
  <c r="E1485" i="16" s="1" a="1"/>
  <c r="E1485" i="16" s="1"/>
  <c r="E1486" i="16" s="1" a="1"/>
  <c r="E1486" i="16" s="1"/>
  <c r="E1487" i="16" s="1" a="1"/>
  <c r="E1487" i="16" s="1"/>
  <c r="E1488" i="16" s="1" a="1"/>
  <c r="E1488" i="16" s="1"/>
  <c r="E1489" i="16" s="1" a="1"/>
  <c r="E1489" i="16" s="1"/>
  <c r="E1490" i="16" s="1" a="1"/>
  <c r="E1490" i="16" s="1"/>
  <c r="E1491" i="16" s="1" a="1"/>
  <c r="E1491" i="16" s="1"/>
  <c r="E1492" i="16" s="1" a="1"/>
  <c r="E1492" i="16" s="1"/>
  <c r="E1493" i="16" s="1" a="1"/>
  <c r="E1493" i="16" s="1"/>
  <c r="E1494" i="16" s="1" a="1"/>
  <c r="E1494" i="16" s="1"/>
  <c r="E1495" i="16" s="1" a="1"/>
  <c r="E1495" i="16" s="1"/>
  <c r="E1496" i="16" s="1" a="1"/>
  <c r="E1496" i="16" s="1"/>
  <c r="E1497" i="16" s="1" a="1"/>
  <c r="E1497" i="16" s="1"/>
  <c r="E1498" i="16" s="1" a="1"/>
  <c r="E1498" i="16" s="1"/>
  <c r="E1499" i="16" s="1" a="1"/>
  <c r="E1499" i="16" s="1"/>
  <c r="E1500" i="16" s="1" a="1"/>
  <c r="E1500" i="16" s="1"/>
  <c r="E1501" i="16" l="1" a="1"/>
  <c r="E1501" i="16" s="1"/>
  <c r="E1502" i="16" s="1" a="1"/>
  <c r="E1502" i="16" s="1"/>
  <c r="E1503" i="16" l="1" a="1"/>
  <c r="E1503" i="16" s="1"/>
  <c r="E1504" i="16" l="1" a="1"/>
  <c r="E1504" i="16" s="1"/>
  <c r="E1505" i="16" s="1" a="1"/>
  <c r="E1505" i="16" s="1"/>
  <c r="E1506" i="16" l="1" a="1"/>
  <c r="E1506" i="16" s="1"/>
  <c r="E1507" i="16" l="1" a="1"/>
  <c r="E1507" i="16" s="1"/>
  <c r="E1508" i="16" s="1" a="1"/>
  <c r="E1508" i="16" s="1"/>
  <c r="E1509" i="16" s="1" a="1"/>
  <c r="E1509" i="16" s="1"/>
  <c r="E1510" i="16" s="1" a="1"/>
  <c r="E1510" i="16" s="1"/>
  <c r="E1511" i="16" s="1" a="1"/>
  <c r="E1511" i="16" s="1"/>
  <c r="E1512" i="16" s="1" a="1"/>
  <c r="E1512" i="16" s="1"/>
  <c r="E1513" i="16" s="1" a="1"/>
  <c r="E1513" i="16" s="1"/>
  <c r="E1514" i="16" s="1" a="1"/>
  <c r="E1514" i="16" s="1"/>
  <c r="E1515" i="16" s="1" a="1"/>
  <c r="E1515" i="16" s="1"/>
  <c r="E1516" i="16" s="1" a="1"/>
  <c r="E1516" i="16" s="1"/>
  <c r="E1517" i="16" s="1" a="1"/>
  <c r="E1517" i="16" s="1"/>
  <c r="E1518" i="16" s="1" a="1"/>
  <c r="E1518" i="16" s="1"/>
  <c r="E1519" i="16" s="1" a="1"/>
  <c r="E1519" i="16" s="1"/>
  <c r="E1520" i="16" s="1" a="1"/>
  <c r="E1520" i="16" s="1"/>
  <c r="E1521" i="16" s="1" a="1"/>
  <c r="E1521" i="16" s="1"/>
  <c r="E1522" i="16" s="1" a="1"/>
  <c r="E1522" i="16" s="1"/>
  <c r="E1523" i="16" s="1" a="1"/>
  <c r="E1523" i="16" s="1"/>
  <c r="E1524" i="16" s="1" a="1"/>
  <c r="E1524" i="16" s="1"/>
  <c r="E1525" i="16" s="1" a="1"/>
  <c r="E1525" i="16" s="1"/>
  <c r="E1526" i="16" s="1" a="1"/>
  <c r="E1526" i="16" s="1"/>
  <c r="E1527" i="16" s="1" a="1"/>
  <c r="E1527" i="16" s="1"/>
  <c r="E1528" i="16" s="1" a="1"/>
  <c r="E1528" i="16" s="1"/>
  <c r="E1529" i="16" s="1" a="1"/>
  <c r="E1529" i="16" s="1"/>
  <c r="E1530" i="16" s="1" a="1"/>
  <c r="E1530" i="16" s="1"/>
  <c r="E1531" i="16" s="1" a="1"/>
  <c r="E1531" i="16" s="1"/>
  <c r="E1532" i="16" s="1" a="1"/>
  <c r="E1532" i="16" s="1"/>
  <c r="E1533" i="16" s="1" a="1"/>
  <c r="E1533" i="16" s="1"/>
  <c r="E1534" i="16" s="1" a="1"/>
  <c r="E1534" i="16" s="1"/>
  <c r="E1535" i="16" s="1" a="1"/>
  <c r="E1535" i="16" s="1"/>
  <c r="E1536" i="16" s="1" a="1"/>
  <c r="E1536" i="16" s="1"/>
  <c r="E1537" i="16" s="1" a="1"/>
  <c r="E1537" i="16" s="1"/>
  <c r="E1538" i="16" s="1" a="1"/>
  <c r="E1538" i="16" s="1"/>
  <c r="E1539" i="16" s="1" a="1"/>
  <c r="E1539" i="16" s="1"/>
  <c r="E1540" i="16" s="1" a="1"/>
  <c r="E1540" i="16" s="1"/>
  <c r="E1541" i="16" s="1" a="1"/>
  <c r="E1541" i="16" s="1"/>
  <c r="E1542" i="16" s="1" a="1"/>
  <c r="E1542" i="16" s="1"/>
  <c r="E1543" i="16" s="1" a="1"/>
  <c r="E1543" i="16" s="1"/>
  <c r="E1544" i="16" s="1" a="1"/>
  <c r="E1544" i="16" s="1"/>
  <c r="E1545" i="16" s="1" a="1"/>
  <c r="E1545" i="16" s="1"/>
  <c r="E1546" i="16" s="1" a="1"/>
  <c r="E1546" i="16" s="1"/>
  <c r="E1547" i="16" s="1" a="1"/>
  <c r="E1547" i="16" s="1"/>
  <c r="E1548" i="16" s="1" a="1"/>
  <c r="E1548" i="16" s="1"/>
  <c r="E1549" i="16" s="1" a="1"/>
  <c r="E1549" i="16" s="1"/>
  <c r="E1550" i="16" s="1" a="1"/>
  <c r="E1550" i="16" s="1"/>
  <c r="E1551" i="16" s="1" a="1"/>
  <c r="E1551" i="16" s="1"/>
  <c r="E1552" i="16" s="1" a="1"/>
  <c r="E1552" i="16" s="1"/>
  <c r="E1553" i="16" s="1" a="1"/>
  <c r="E1553" i="16" s="1"/>
  <c r="E1554" i="16" s="1" a="1"/>
  <c r="E1554" i="16" s="1"/>
  <c r="E1555" i="16" s="1" a="1"/>
  <c r="E1555" i="16" s="1"/>
  <c r="E1556" i="16" s="1" a="1"/>
  <c r="E1556" i="16" s="1"/>
  <c r="E1557" i="16" s="1" a="1"/>
  <c r="E1557" i="16" s="1"/>
  <c r="E1558" i="16" s="1" a="1"/>
  <c r="E1558" i="16" s="1"/>
  <c r="E1559" i="16" s="1" a="1"/>
  <c r="E1559" i="16" s="1"/>
  <c r="E1560" i="16" s="1" a="1"/>
  <c r="E1560" i="16" s="1"/>
  <c r="E1561" i="16" s="1" a="1"/>
  <c r="E1561" i="16" s="1"/>
  <c r="E1562" i="16" s="1" a="1"/>
  <c r="E1562" i="16" s="1"/>
  <c r="E1563" i="16" s="1" a="1"/>
  <c r="E1563" i="16" s="1"/>
  <c r="E1564" i="16" s="1" a="1"/>
  <c r="E1564" i="16" s="1"/>
  <c r="E1565" i="16" s="1" a="1"/>
  <c r="E1565" i="16" s="1"/>
  <c r="E1566" i="16" s="1" a="1"/>
  <c r="E1566" i="16" s="1"/>
  <c r="E1567" i="16" s="1" a="1"/>
  <c r="E1567" i="16" s="1"/>
  <c r="E1568" i="16" s="1" a="1"/>
  <c r="E1568" i="16" s="1"/>
  <c r="E1569" i="16" s="1" a="1"/>
  <c r="E1569" i="16" s="1"/>
  <c r="E1570" i="16" s="1" a="1"/>
  <c r="E1570" i="16" s="1"/>
  <c r="E1571" i="16" s="1" a="1"/>
  <c r="E1571" i="16" s="1"/>
  <c r="E1572" i="16" s="1" a="1"/>
  <c r="E1572" i="16" s="1"/>
  <c r="E1573" i="16" s="1" a="1"/>
  <c r="E1573" i="16" s="1"/>
  <c r="E1574" i="16" s="1" a="1"/>
  <c r="E1574" i="16" s="1"/>
  <c r="E1575" i="16" s="1" a="1"/>
  <c r="E1575" i="16" s="1"/>
  <c r="E1576" i="16" s="1" a="1"/>
  <c r="E1576" i="16" s="1"/>
  <c r="E1577" i="16" s="1" a="1"/>
  <c r="E1577" i="16" s="1"/>
  <c r="E1578" i="16" s="1" a="1"/>
  <c r="E1578" i="16" s="1"/>
  <c r="E1579" i="16" s="1" a="1"/>
  <c r="E1579" i="16" s="1"/>
  <c r="E1580" i="16" s="1" a="1"/>
  <c r="E1580" i="16" s="1"/>
  <c r="E1581" i="16" s="1" a="1"/>
  <c r="E1581" i="16" s="1"/>
  <c r="E1582" i="16" s="1" a="1"/>
  <c r="E1582" i="16" s="1"/>
  <c r="E1583" i="16" s="1" a="1"/>
  <c r="E1583" i="16" s="1"/>
  <c r="E1584" i="16" s="1" a="1"/>
  <c r="E1584" i="16" s="1"/>
  <c r="E1585" i="16" s="1" a="1"/>
  <c r="E1585" i="16" s="1"/>
  <c r="E1586" i="16" s="1" a="1"/>
  <c r="E1586" i="16" s="1"/>
  <c r="E1587" i="16" s="1" a="1"/>
  <c r="E1587" i="16" s="1"/>
  <c r="E1588" i="16" s="1" a="1"/>
  <c r="E1588" i="16" s="1"/>
  <c r="E1589" i="16" s="1" a="1"/>
  <c r="E1589" i="16" s="1"/>
  <c r="E1590" i="16" s="1" a="1"/>
  <c r="E1590" i="16" s="1"/>
  <c r="E1591" i="16" s="1" a="1"/>
  <c r="E1591" i="16" s="1"/>
  <c r="E1592" i="16" s="1" a="1"/>
  <c r="E1592" i="16" s="1"/>
  <c r="E1593" i="16" s="1" a="1"/>
  <c r="E1593" i="16" s="1"/>
  <c r="E1594" i="16" s="1" a="1"/>
  <c r="E1594" i="16" s="1"/>
  <c r="E1595" i="16" s="1" a="1"/>
  <c r="E1595" i="16" s="1"/>
  <c r="E1596" i="16" s="1" a="1"/>
  <c r="E1596" i="16" s="1"/>
  <c r="E1597" i="16" s="1" a="1"/>
  <c r="E1597" i="16" s="1"/>
  <c r="E1598" i="16" s="1" a="1"/>
  <c r="E1598" i="16" s="1"/>
  <c r="E1599" i="16" s="1" a="1"/>
  <c r="E1599" i="16" s="1"/>
  <c r="E1600" i="16" s="1" a="1"/>
  <c r="E1600" i="16" s="1"/>
  <c r="E1601" i="16" s="1" a="1"/>
  <c r="E1601" i="16" s="1"/>
  <c r="E1602" i="16" s="1" a="1"/>
  <c r="E1602" i="16" s="1"/>
  <c r="E1603" i="16" s="1" a="1"/>
  <c r="E1603" i="16" s="1"/>
  <c r="E1604" i="16" s="1" a="1"/>
  <c r="E1604" i="16" s="1"/>
  <c r="E1605" i="16" s="1" a="1"/>
  <c r="E1605" i="16" s="1"/>
  <c r="E1606" i="16" s="1" a="1"/>
  <c r="E1606" i="16" s="1"/>
  <c r="E1607" i="16" s="1" a="1"/>
  <c r="E1607" i="16" s="1"/>
  <c r="E1608" i="16" s="1" a="1"/>
  <c r="E1608" i="16" s="1"/>
  <c r="E1609" i="16" s="1" a="1"/>
  <c r="E1609" i="16" s="1"/>
  <c r="E1610" i="16" s="1" a="1"/>
  <c r="E1610" i="16" s="1"/>
  <c r="E1611" i="16" s="1" a="1"/>
  <c r="E1611" i="16" s="1"/>
  <c r="E1612" i="16" s="1" a="1"/>
  <c r="E1612" i="16" s="1"/>
  <c r="E1613" i="16" s="1" a="1"/>
  <c r="E1613" i="16" s="1"/>
  <c r="E1614" i="16" s="1" a="1"/>
  <c r="E1614" i="16" s="1"/>
  <c r="E1615" i="16" s="1" a="1"/>
  <c r="E1615" i="16" s="1"/>
  <c r="E1616" i="16" s="1" a="1"/>
  <c r="E1616" i="16" s="1"/>
  <c r="E1617" i="16" s="1" a="1"/>
  <c r="E1617" i="16" s="1"/>
  <c r="E1618" i="16" s="1" a="1"/>
  <c r="E1618" i="16" s="1"/>
  <c r="E1619" i="16" s="1" a="1"/>
  <c r="E1619" i="16" s="1"/>
  <c r="E1620" i="16" s="1" a="1"/>
  <c r="E1620" i="16" s="1"/>
  <c r="E1621" i="16" s="1" a="1"/>
  <c r="E1621" i="16" s="1"/>
  <c r="E1622" i="16" s="1" a="1"/>
  <c r="E1622" i="16" s="1"/>
  <c r="E1623" i="16" s="1" a="1"/>
  <c r="E1623" i="16" s="1"/>
  <c r="E1624" i="16" s="1" a="1"/>
  <c r="E1624" i="16" s="1"/>
  <c r="E1625" i="16" s="1" a="1"/>
  <c r="E1625" i="16" s="1"/>
  <c r="E1626" i="16" s="1" a="1"/>
  <c r="E1626" i="16" s="1"/>
  <c r="E1627" i="16" s="1" a="1"/>
  <c r="E1627" i="16" s="1"/>
  <c r="E1628" i="16" s="1" a="1"/>
  <c r="E1628" i="16" s="1"/>
  <c r="E1629" i="16" s="1" a="1"/>
  <c r="E1629" i="16" s="1"/>
  <c r="E1630" i="16" s="1" a="1"/>
  <c r="E1630" i="16" s="1"/>
  <c r="E1631" i="16" s="1" a="1"/>
  <c r="E1631" i="16" s="1"/>
  <c r="E1632" i="16" s="1" a="1"/>
  <c r="E1632" i="16" s="1"/>
  <c r="E1633" i="16" s="1" a="1"/>
  <c r="E1633" i="16" s="1"/>
  <c r="E1634" i="16" s="1" a="1"/>
  <c r="E1634" i="16" s="1"/>
  <c r="E1635" i="16" s="1" a="1"/>
  <c r="E1635" i="16" s="1"/>
  <c r="E1636" i="16" s="1" a="1"/>
  <c r="E1636" i="16" s="1"/>
  <c r="E1637" i="16" s="1" a="1"/>
  <c r="E1637" i="16" s="1"/>
  <c r="E1638" i="16" s="1" a="1"/>
  <c r="E1638" i="16" s="1"/>
  <c r="E1639" i="16" s="1" a="1"/>
  <c r="E1639" i="16" s="1"/>
  <c r="E1640" i="16" s="1" a="1"/>
  <c r="E1640" i="16" s="1"/>
  <c r="E1641" i="16" s="1" a="1"/>
  <c r="E1641" i="16" s="1"/>
  <c r="E1642" i="16" s="1" a="1"/>
  <c r="E1642" i="16" s="1"/>
  <c r="E1643" i="16" s="1" a="1"/>
  <c r="E1643" i="16" s="1"/>
  <c r="E1644" i="16" s="1" a="1"/>
  <c r="E1644" i="16" s="1"/>
  <c r="E1645" i="16" s="1" a="1"/>
  <c r="E1645" i="16" s="1"/>
  <c r="E1646" i="16" s="1" a="1"/>
  <c r="E1646" i="16" s="1"/>
  <c r="E1647" i="16" s="1" a="1"/>
  <c r="E1647" i="16" s="1"/>
  <c r="E1648" i="16" s="1" a="1"/>
  <c r="E1648" i="16" s="1"/>
  <c r="E1649" i="16" s="1" a="1"/>
  <c r="E1649" i="16" s="1"/>
  <c r="E1650" i="16" s="1" a="1"/>
  <c r="E1650" i="16" s="1"/>
  <c r="E1651" i="16" l="1" a="1"/>
  <c r="E1651" i="16" s="1"/>
  <c r="E1652" i="16" s="1" a="1"/>
  <c r="E1652" i="16" s="1"/>
  <c r="E1653" i="16" l="1" a="1"/>
  <c r="E1653" i="16" s="1"/>
  <c r="E1654" i="16" l="1" a="1"/>
  <c r="E1654" i="16" s="1"/>
  <c r="E1655" i="16" l="1" a="1"/>
  <c r="E1655" i="16" s="1"/>
  <c r="E1656" i="16" l="1" a="1"/>
  <c r="E1656" i="16" s="1"/>
  <c r="E1657" i="16" l="1" a="1"/>
  <c r="E1657" i="16" s="1"/>
  <c r="E1658" i="16" s="1" a="1"/>
  <c r="E1658" i="16" s="1"/>
  <c r="E1659" i="16" s="1" a="1"/>
  <c r="E1659" i="16" s="1"/>
  <c r="E1660" i="16" s="1" a="1"/>
  <c r="E1660" i="16" s="1"/>
  <c r="E1661" i="16" s="1" a="1"/>
  <c r="E1661" i="16" s="1"/>
  <c r="E1662" i="16" s="1" a="1"/>
  <c r="E1662" i="16" s="1"/>
  <c r="E1663" i="16" s="1" a="1"/>
  <c r="E1663" i="16" s="1"/>
  <c r="E1664" i="16" s="1" a="1"/>
  <c r="E1664" i="16" s="1"/>
  <c r="E1665" i="16" s="1" a="1"/>
  <c r="E1665" i="16" s="1"/>
  <c r="E1666" i="16" s="1" a="1"/>
  <c r="E1666" i="16" s="1"/>
  <c r="E1667" i="16" s="1" a="1"/>
  <c r="E1667" i="16" s="1"/>
  <c r="E1668" i="16" s="1" a="1"/>
  <c r="E1668" i="16" s="1"/>
  <c r="E1669" i="16" s="1" a="1"/>
  <c r="E1669" i="16" s="1"/>
  <c r="E1670" i="16" s="1" a="1"/>
  <c r="E1670" i="16" s="1"/>
  <c r="E1671" i="16" s="1" a="1"/>
  <c r="E1671" i="16" s="1"/>
  <c r="E1672" i="16" s="1" a="1"/>
  <c r="E1672" i="16" s="1"/>
  <c r="E1673" i="16" s="1" a="1"/>
  <c r="E1673" i="16" s="1"/>
  <c r="E1674" i="16" s="1" a="1"/>
  <c r="E1674" i="16" s="1"/>
  <c r="E1675" i="16" s="1" a="1"/>
  <c r="E1675" i="16" s="1"/>
  <c r="E1676" i="16" s="1" a="1"/>
  <c r="E1676" i="16" s="1"/>
  <c r="E1677" i="16" s="1" a="1"/>
  <c r="E1677" i="16" s="1"/>
  <c r="E1678" i="16" s="1" a="1"/>
  <c r="E1678" i="16" s="1"/>
  <c r="E1679" i="16" s="1" a="1"/>
  <c r="E1679" i="16" s="1"/>
  <c r="E1680" i="16" s="1" a="1"/>
  <c r="E1680" i="16" s="1"/>
  <c r="E1681" i="16" s="1" a="1"/>
  <c r="E1681" i="16" s="1"/>
  <c r="E1682" i="16" s="1" a="1"/>
  <c r="E1682" i="16" s="1"/>
  <c r="E1683" i="16" s="1" a="1"/>
  <c r="E1683" i="16" s="1"/>
  <c r="E1684" i="16" s="1" a="1"/>
  <c r="E1684" i="16" s="1"/>
  <c r="E1685" i="16" s="1" a="1"/>
  <c r="E1685" i="16" s="1"/>
  <c r="E1686" i="16" s="1" a="1"/>
  <c r="E1686" i="16" s="1"/>
  <c r="E1687" i="16" s="1" a="1"/>
  <c r="E1687" i="16" s="1"/>
  <c r="E1688" i="16" s="1" a="1"/>
  <c r="E1688" i="16" s="1"/>
  <c r="E1689" i="16" s="1" a="1"/>
  <c r="E1689" i="16" s="1"/>
  <c r="E1690" i="16" s="1" a="1"/>
  <c r="E1690" i="16" s="1"/>
  <c r="E1691" i="16" s="1" a="1"/>
  <c r="E1691" i="16" s="1"/>
  <c r="E1692" i="16" s="1" a="1"/>
  <c r="E1692" i="16" s="1"/>
  <c r="E1693" i="16" s="1" a="1"/>
  <c r="E1693" i="16" s="1"/>
  <c r="E1694" i="16" s="1" a="1"/>
  <c r="E1694" i="16" s="1"/>
  <c r="E1695" i="16" s="1" a="1"/>
  <c r="E1695" i="16" s="1"/>
  <c r="E1696" i="16" s="1" a="1"/>
  <c r="E1696" i="16" s="1"/>
  <c r="E1697" i="16" s="1" a="1"/>
  <c r="E1697" i="16" s="1"/>
  <c r="E1698" i="16" s="1" a="1"/>
  <c r="E1698" i="16" s="1"/>
  <c r="E1699" i="16" s="1" a="1"/>
  <c r="E1699" i="16" s="1"/>
  <c r="E1700" i="16" s="1" a="1"/>
  <c r="E1700" i="16" s="1"/>
  <c r="E1701" i="16" s="1" a="1"/>
  <c r="E1701" i="16" s="1"/>
  <c r="E1702" i="16" s="1" a="1"/>
  <c r="E1702" i="16" s="1"/>
  <c r="E1703" i="16" s="1" a="1"/>
  <c r="E1703" i="16" s="1"/>
  <c r="E1704" i="16" s="1" a="1"/>
  <c r="E1704" i="16" s="1"/>
  <c r="E1705" i="16" s="1" a="1"/>
  <c r="E1705" i="16" s="1"/>
  <c r="E1706" i="16" s="1" a="1"/>
  <c r="E1706" i="16" s="1"/>
  <c r="E1707" i="16" s="1" a="1"/>
  <c r="E1707" i="16" s="1"/>
  <c r="E1708" i="16" s="1" a="1"/>
  <c r="E1708" i="16" s="1"/>
  <c r="E1709" i="16" s="1" a="1"/>
  <c r="E1709" i="16" s="1"/>
  <c r="E1710" i="16" s="1" a="1"/>
  <c r="E1710" i="16" s="1"/>
  <c r="E1711" i="16" s="1" a="1"/>
  <c r="E1711" i="16" s="1"/>
  <c r="E1712" i="16" s="1" a="1"/>
  <c r="E1712" i="16" s="1"/>
  <c r="E1713" i="16" s="1" a="1"/>
  <c r="E1713" i="16" s="1"/>
  <c r="E1714" i="16" s="1" a="1"/>
  <c r="E1714" i="16" s="1"/>
  <c r="E1715" i="16" s="1" a="1"/>
  <c r="E1715" i="16" s="1"/>
  <c r="E1716" i="16" s="1" a="1"/>
  <c r="E1716" i="16" s="1"/>
  <c r="E1717" i="16" s="1" a="1"/>
  <c r="E1717" i="16" s="1"/>
  <c r="E1718" i="16" s="1" a="1"/>
  <c r="E1718" i="16" s="1"/>
  <c r="E1719" i="16" s="1" a="1"/>
  <c r="E1719" i="16" s="1"/>
  <c r="E1720" i="16" s="1" a="1"/>
  <c r="E1720" i="16" s="1"/>
  <c r="E1721" i="16" s="1" a="1"/>
  <c r="E1721" i="16" s="1"/>
  <c r="E1722" i="16" s="1" a="1"/>
  <c r="E1722" i="16" s="1"/>
  <c r="E1723" i="16" s="1" a="1"/>
  <c r="E1723" i="16" s="1"/>
  <c r="E1724" i="16" s="1" a="1"/>
  <c r="E1724" i="16" s="1"/>
  <c r="E1725" i="16" s="1" a="1"/>
  <c r="E1725" i="16" s="1"/>
  <c r="E1726" i="16" s="1" a="1"/>
  <c r="E1726" i="16" s="1"/>
  <c r="E1727" i="16" s="1" a="1"/>
  <c r="E1727" i="16" s="1"/>
  <c r="E1728" i="16" s="1" a="1"/>
  <c r="E1728" i="16" s="1"/>
  <c r="E1729" i="16" s="1" a="1"/>
  <c r="E1729" i="16" s="1"/>
  <c r="E1730" i="16" s="1" a="1"/>
  <c r="E1730" i="16" s="1"/>
  <c r="E1731" i="16" s="1" a="1"/>
  <c r="E1731" i="16" s="1"/>
  <c r="E1732" i="16" s="1" a="1"/>
  <c r="E1732" i="16" s="1"/>
  <c r="E1733" i="16" s="1" a="1"/>
  <c r="E1733" i="16" s="1"/>
  <c r="E1734" i="16" s="1" a="1"/>
  <c r="E1734" i="16" s="1"/>
  <c r="E1735" i="16" s="1" a="1"/>
  <c r="E1735" i="16" s="1"/>
  <c r="E1736" i="16" s="1" a="1"/>
  <c r="E1736" i="16" s="1"/>
  <c r="E1737" i="16" s="1" a="1"/>
  <c r="E1737" i="16" s="1"/>
  <c r="E1738" i="16" s="1" a="1"/>
  <c r="E1738" i="16" s="1"/>
  <c r="E1739" i="16" s="1" a="1"/>
  <c r="E1739" i="16" s="1"/>
  <c r="E1740" i="16" s="1" a="1"/>
  <c r="E1740" i="16" s="1"/>
  <c r="E1741" i="16" s="1" a="1"/>
  <c r="E1741" i="16" s="1"/>
  <c r="E1742" i="16" s="1" a="1"/>
  <c r="E1742" i="16" s="1"/>
  <c r="E1743" i="16" s="1" a="1"/>
  <c r="E1743" i="16" s="1"/>
  <c r="E1744" i="16" s="1" a="1"/>
  <c r="E1744" i="16" s="1"/>
  <c r="E1745" i="16" s="1" a="1"/>
  <c r="E1745" i="16" s="1"/>
  <c r="E1746" i="16" s="1" a="1"/>
  <c r="E1746" i="16" s="1"/>
  <c r="E1747" i="16" s="1" a="1"/>
  <c r="E1747" i="16" s="1"/>
  <c r="E1748" i="16" s="1" a="1"/>
  <c r="E1748" i="16" s="1"/>
  <c r="E1749" i="16" s="1" a="1"/>
  <c r="E1749" i="16" s="1"/>
  <c r="E1750" i="16" s="1" a="1"/>
  <c r="E1750" i="16" s="1"/>
  <c r="E1751" i="16" s="1" a="1"/>
  <c r="E1751" i="16" s="1"/>
  <c r="E1752" i="16" s="1" a="1"/>
  <c r="E1752" i="16" s="1"/>
  <c r="E1753" i="16" s="1" a="1"/>
  <c r="E1753" i="16" s="1"/>
  <c r="E1754" i="16" s="1" a="1"/>
  <c r="E1754" i="16" s="1"/>
  <c r="E1755" i="16" s="1" a="1"/>
  <c r="E1755" i="16" s="1"/>
  <c r="E1756" i="16" s="1" a="1"/>
  <c r="E1756" i="16" s="1"/>
  <c r="E1757" i="16" s="1" a="1"/>
  <c r="E1757" i="16" s="1"/>
  <c r="E1758" i="16" s="1" a="1"/>
  <c r="E1758" i="16" s="1"/>
  <c r="E1759" i="16" s="1" a="1"/>
  <c r="E1759" i="16" s="1"/>
  <c r="E1760" i="16" s="1" a="1"/>
  <c r="E1760" i="16" s="1"/>
  <c r="E1761" i="16" s="1" a="1"/>
  <c r="E1761" i="16" s="1"/>
  <c r="E1762" i="16" s="1" a="1"/>
  <c r="E1762" i="16" s="1"/>
  <c r="E1763" i="16" s="1" a="1"/>
  <c r="E1763" i="16" s="1"/>
  <c r="E1764" i="16" s="1" a="1"/>
  <c r="E1764" i="16" s="1"/>
  <c r="E1765" i="16" s="1" a="1"/>
  <c r="E1765" i="16" s="1"/>
  <c r="E1766" i="16" s="1" a="1"/>
  <c r="E1766" i="16" s="1"/>
  <c r="E1767" i="16" s="1" a="1"/>
  <c r="E1767" i="16" s="1"/>
  <c r="E1768" i="16" s="1" a="1"/>
  <c r="E1768" i="16" s="1"/>
  <c r="E1769" i="16" s="1" a="1"/>
  <c r="E1769" i="16" s="1"/>
  <c r="E1770" i="16" s="1" a="1"/>
  <c r="E1770" i="16" s="1"/>
  <c r="E1771" i="16" s="1" a="1"/>
  <c r="E1771" i="16" s="1"/>
  <c r="E1772" i="16" s="1" a="1"/>
  <c r="E1772" i="16" s="1"/>
  <c r="E1773" i="16" s="1" a="1"/>
  <c r="E1773" i="16" s="1"/>
  <c r="E1774" i="16" s="1" a="1"/>
  <c r="E1774" i="16" s="1"/>
  <c r="E1775" i="16" s="1" a="1"/>
  <c r="E1775" i="16" s="1"/>
  <c r="E1776" i="16" s="1" a="1"/>
  <c r="E1776" i="16" s="1"/>
  <c r="E1777" i="16" s="1" a="1"/>
  <c r="E1777" i="16" s="1"/>
  <c r="E1778" i="16" s="1" a="1"/>
  <c r="E1778" i="16" s="1"/>
  <c r="E1779" i="16" s="1" a="1"/>
  <c r="E1779" i="16" s="1"/>
  <c r="E1780" i="16" s="1" a="1"/>
  <c r="E1780" i="16" s="1"/>
  <c r="E1781" i="16" s="1" a="1"/>
  <c r="E1781" i="16" s="1"/>
  <c r="E1782" i="16" s="1" a="1"/>
  <c r="E1782" i="16" s="1"/>
  <c r="E1783" i="16" s="1" a="1"/>
  <c r="E1783" i="16" s="1"/>
  <c r="E1784" i="16" s="1" a="1"/>
  <c r="E1784" i="16" s="1"/>
  <c r="E1785" i="16" s="1" a="1"/>
  <c r="E1785" i="16" s="1"/>
  <c r="E1786" i="16" s="1" a="1"/>
  <c r="E1786" i="16" s="1"/>
  <c r="E1787" i="16" s="1" a="1"/>
  <c r="E1787" i="16" s="1"/>
  <c r="E1788" i="16" s="1" a="1"/>
  <c r="E1788" i="16" s="1"/>
  <c r="E1789" i="16" s="1" a="1"/>
  <c r="E1789" i="16" s="1"/>
  <c r="E1790" i="16" s="1" a="1"/>
  <c r="E1790" i="16" s="1"/>
  <c r="E1791" i="16" s="1" a="1"/>
  <c r="E1791" i="16" s="1"/>
  <c r="E1792" i="16" s="1" a="1"/>
  <c r="E1792" i="16" s="1"/>
  <c r="E1793" i="16" s="1" a="1"/>
  <c r="E1793" i="16" s="1"/>
  <c r="E1794" i="16" s="1" a="1"/>
  <c r="E1794" i="16" s="1"/>
  <c r="E1795" i="16" s="1" a="1"/>
  <c r="E1795" i="16" s="1"/>
  <c r="E1796" i="16" s="1" a="1"/>
  <c r="E1796" i="16" s="1"/>
  <c r="E1797" i="16" s="1" a="1"/>
  <c r="E1797" i="16" s="1"/>
  <c r="E1798" i="16" s="1" a="1"/>
  <c r="E1798" i="16" s="1"/>
  <c r="E1799" i="16" s="1" a="1"/>
  <c r="E1799" i="16" s="1"/>
  <c r="E1800" i="16" s="1" a="1"/>
  <c r="E1800" i="16" s="1"/>
  <c r="F4" i="16" s="1" a="1"/>
  <c r="F4" i="16" s="1"/>
  <c r="F5" i="16" s="1" a="1"/>
  <c r="F5" i="16" s="1"/>
  <c r="F6" i="16" s="1" a="1"/>
  <c r="F6" i="16" s="1"/>
  <c r="F7" i="16" l="1" a="1"/>
  <c r="F7" i="16" s="1"/>
  <c r="F8" i="16" s="1" a="1"/>
  <c r="F8" i="16" s="1"/>
  <c r="F9" i="16" l="1" a="1"/>
  <c r="F9" i="16" s="1"/>
  <c r="F10" i="16" s="1" a="1"/>
  <c r="F10" i="16" s="1"/>
  <c r="F11" i="16" s="1" a="1"/>
  <c r="F11" i="16" s="1"/>
  <c r="F12" i="16" s="1" a="1"/>
  <c r="F12" i="16" s="1"/>
  <c r="F13" i="16" s="1" a="1"/>
  <c r="F13" i="16" s="1"/>
  <c r="F14" i="16" s="1" a="1"/>
  <c r="F14" i="16" s="1"/>
  <c r="F15" i="16" s="1" a="1"/>
  <c r="F15" i="16" s="1"/>
  <c r="F16" i="16" s="1" a="1"/>
  <c r="F16" i="16" s="1"/>
  <c r="F17" i="16" s="1" a="1"/>
  <c r="F17" i="16" s="1"/>
  <c r="F18" i="16" s="1" a="1"/>
  <c r="F18" i="16" s="1"/>
  <c r="F19" i="16" s="1" a="1"/>
  <c r="F19" i="16" s="1"/>
  <c r="F20" i="16" s="1" a="1"/>
  <c r="F20" i="16" s="1"/>
  <c r="F21" i="16" s="1" a="1"/>
  <c r="F21" i="16" s="1"/>
  <c r="F22" i="16" s="1" a="1"/>
  <c r="F22" i="16" s="1"/>
  <c r="F23" i="16" s="1" a="1"/>
  <c r="F23" i="16" s="1"/>
  <c r="F24" i="16" s="1" a="1"/>
  <c r="F24" i="16" s="1"/>
  <c r="F25" i="16" s="1" a="1"/>
  <c r="F25" i="16" s="1"/>
  <c r="F26" i="16" s="1" a="1"/>
  <c r="F26" i="16" s="1"/>
  <c r="F27" i="16" s="1" a="1"/>
  <c r="F27" i="16" s="1"/>
  <c r="F28" i="16" s="1" a="1"/>
  <c r="F28" i="16" s="1"/>
  <c r="F29" i="16" s="1" a="1"/>
  <c r="F29" i="16" s="1"/>
  <c r="F30" i="16" s="1" a="1"/>
  <c r="F30" i="16" s="1"/>
  <c r="F31" i="16" s="1" a="1"/>
  <c r="F31" i="16" s="1"/>
  <c r="F32" i="16" s="1" a="1"/>
  <c r="F32" i="16" s="1"/>
  <c r="F33" i="16" s="1" a="1"/>
  <c r="F33" i="16" s="1"/>
  <c r="F34" i="16" s="1" a="1"/>
  <c r="F34" i="16" s="1"/>
  <c r="F35" i="16" s="1" a="1"/>
  <c r="F35" i="16" s="1"/>
  <c r="F36" i="16" s="1" a="1"/>
  <c r="F36" i="16" s="1"/>
  <c r="F37" i="16" s="1" a="1"/>
  <c r="F37" i="16" s="1"/>
  <c r="F38" i="16" s="1" a="1"/>
  <c r="F38" i="16" s="1"/>
  <c r="F39" i="16" s="1" a="1"/>
  <c r="F39" i="16" s="1"/>
  <c r="F40" i="16" s="1" a="1"/>
  <c r="F40" i="16" s="1"/>
  <c r="F41" i="16" s="1" a="1"/>
  <c r="F41" i="16" s="1"/>
  <c r="F42" i="16" s="1" a="1"/>
  <c r="F42" i="16" s="1"/>
  <c r="F43" i="16" s="1" a="1"/>
  <c r="F43" i="16" s="1"/>
  <c r="F44" i="16" s="1" a="1"/>
  <c r="F44" i="16" s="1"/>
  <c r="F45" i="16" s="1" a="1"/>
  <c r="F45" i="16" s="1"/>
  <c r="F46" i="16" s="1" a="1"/>
  <c r="F46" i="16" s="1"/>
  <c r="F47" i="16" s="1" a="1"/>
  <c r="F47" i="16" s="1"/>
  <c r="F48" i="16" s="1" a="1"/>
  <c r="F48" i="16" s="1"/>
  <c r="F49" i="16" s="1" a="1"/>
  <c r="F49" i="16" s="1"/>
  <c r="F50" i="16" s="1" a="1"/>
  <c r="F50" i="16" s="1"/>
  <c r="F51" i="16" s="1" a="1"/>
  <c r="F51" i="16" s="1"/>
  <c r="F52" i="16" s="1" a="1"/>
  <c r="F52" i="16" s="1"/>
  <c r="F53" i="16" s="1" a="1"/>
  <c r="F53" i="16" s="1"/>
  <c r="F54" i="16" s="1" a="1"/>
  <c r="F54" i="16" s="1"/>
  <c r="F55" i="16" s="1" a="1"/>
  <c r="F55" i="16" s="1"/>
  <c r="F56" i="16" s="1" a="1"/>
  <c r="F56" i="16" s="1"/>
  <c r="F57" i="16" s="1" a="1"/>
  <c r="F57" i="16" s="1"/>
  <c r="F58" i="16" s="1" a="1"/>
  <c r="F58" i="16" s="1"/>
  <c r="F59" i="16" s="1" a="1"/>
  <c r="F59" i="16" s="1"/>
  <c r="F60" i="16" s="1" a="1"/>
  <c r="F60" i="16" s="1"/>
  <c r="F61" i="16" s="1" a="1"/>
  <c r="F61" i="16" s="1"/>
  <c r="F62" i="16" s="1" a="1"/>
  <c r="F62" i="16" s="1"/>
  <c r="F63" i="16" s="1" a="1"/>
  <c r="F63" i="16" s="1"/>
  <c r="F64" i="16" s="1" a="1"/>
  <c r="F64" i="16" s="1"/>
  <c r="F65" i="16" s="1" a="1"/>
  <c r="F65" i="16" s="1"/>
  <c r="F66" i="16" s="1" a="1"/>
  <c r="F66" i="16" s="1"/>
  <c r="F67" i="16" s="1" a="1"/>
  <c r="F67" i="16" s="1"/>
  <c r="F68" i="16" s="1" a="1"/>
  <c r="F68" i="16" s="1"/>
  <c r="F69" i="16" s="1" a="1"/>
  <c r="F69" i="16" s="1"/>
  <c r="F70" i="16" s="1" a="1"/>
  <c r="F70" i="16" s="1"/>
  <c r="F71" i="16" s="1" a="1"/>
  <c r="F71" i="16" s="1"/>
  <c r="F72" i="16" s="1" a="1"/>
  <c r="F72" i="16" s="1"/>
  <c r="F73" i="16" s="1" a="1"/>
  <c r="F73" i="16" s="1"/>
  <c r="F74" i="16" s="1" a="1"/>
  <c r="F74" i="16" s="1"/>
  <c r="F75" i="16" s="1" a="1"/>
  <c r="F75" i="16" s="1"/>
  <c r="F76" i="16" s="1" a="1"/>
  <c r="F76" i="16" s="1"/>
  <c r="F77" i="16" s="1" a="1"/>
  <c r="F77" i="16" s="1"/>
  <c r="F78" i="16" s="1" a="1"/>
  <c r="F78" i="16" s="1"/>
  <c r="F79" i="16" s="1" a="1"/>
  <c r="F79" i="16" s="1"/>
  <c r="F80" i="16" s="1" a="1"/>
  <c r="F80" i="16" s="1"/>
  <c r="F81" i="16" s="1" a="1"/>
  <c r="F81" i="16" s="1"/>
  <c r="F82" i="16" s="1" a="1"/>
  <c r="F82" i="16" s="1"/>
  <c r="F83" i="16" s="1" a="1"/>
  <c r="F83" i="16" s="1"/>
  <c r="F84" i="16" s="1" a="1"/>
  <c r="F84" i="16" s="1"/>
  <c r="F85" i="16" s="1" a="1"/>
  <c r="F85" i="16" s="1"/>
  <c r="F86" i="16" s="1" a="1"/>
  <c r="F86" i="16" s="1"/>
  <c r="F87" i="16" s="1" a="1"/>
  <c r="F87" i="16" s="1"/>
  <c r="F88" i="16" s="1" a="1"/>
  <c r="F88" i="16" s="1"/>
  <c r="F89" i="16" s="1" a="1"/>
  <c r="F89" i="16" s="1"/>
  <c r="F90" i="16" s="1" a="1"/>
  <c r="F90" i="16" s="1"/>
  <c r="F91" i="16" s="1" a="1"/>
  <c r="F91" i="16" s="1"/>
  <c r="F92" i="16" s="1" a="1"/>
  <c r="F92" i="16" s="1"/>
  <c r="F93" i="16" s="1" a="1"/>
  <c r="F93" i="16" s="1"/>
  <c r="F94" i="16" s="1" a="1"/>
  <c r="F94" i="16" s="1"/>
  <c r="F95" i="16" s="1" a="1"/>
  <c r="F95" i="16" s="1"/>
  <c r="F96" i="16" s="1" a="1"/>
  <c r="F96" i="16" s="1"/>
  <c r="F97" i="16" s="1" a="1"/>
  <c r="F97" i="16" s="1"/>
  <c r="F98" i="16" s="1" a="1"/>
  <c r="F98" i="16" s="1"/>
  <c r="F99" i="16" s="1" a="1"/>
  <c r="F99" i="16" s="1"/>
  <c r="F100" i="16" s="1" a="1"/>
  <c r="F100" i="16" s="1"/>
  <c r="F101" i="16" s="1" a="1"/>
  <c r="F101" i="16" s="1"/>
  <c r="F102" i="16" s="1" a="1"/>
  <c r="F102" i="16" s="1"/>
  <c r="F103" i="16" s="1" a="1"/>
  <c r="F103" i="16" s="1"/>
  <c r="F104" i="16" s="1" a="1"/>
  <c r="F104" i="16" s="1"/>
  <c r="F105" i="16" s="1" a="1"/>
  <c r="F105" i="16" s="1"/>
  <c r="F106" i="16" s="1" a="1"/>
  <c r="F106" i="16" s="1"/>
  <c r="F107" i="16" s="1" a="1"/>
  <c r="F107" i="16" s="1"/>
  <c r="F108" i="16" s="1" a="1"/>
  <c r="F108" i="16" s="1"/>
  <c r="F109" i="16" s="1" a="1"/>
  <c r="F109" i="16" s="1"/>
  <c r="F110" i="16" s="1" a="1"/>
  <c r="F110" i="16" s="1"/>
  <c r="F111" i="16" s="1" a="1"/>
  <c r="F111" i="16" s="1"/>
  <c r="F112" i="16" s="1" a="1"/>
  <c r="F112" i="16" s="1"/>
  <c r="F113" i="16" s="1" a="1"/>
  <c r="F113" i="16" s="1"/>
  <c r="F114" i="16" s="1" a="1"/>
  <c r="F114" i="16" s="1"/>
  <c r="F115" i="16" s="1" a="1"/>
  <c r="F115" i="16" s="1"/>
  <c r="F116" i="16" s="1" a="1"/>
  <c r="F116" i="16" s="1"/>
  <c r="F117" i="16" s="1" a="1"/>
  <c r="F117" i="16" s="1"/>
  <c r="F118" i="16" s="1" a="1"/>
  <c r="F118" i="16" s="1"/>
  <c r="F119" i="16" s="1" a="1"/>
  <c r="F119" i="16" s="1"/>
  <c r="F120" i="16" s="1" a="1"/>
  <c r="F120" i="16" s="1"/>
  <c r="F121" i="16" s="1" a="1"/>
  <c r="F121" i="16" s="1"/>
  <c r="F122" i="16" s="1" a="1"/>
  <c r="F122" i="16" s="1"/>
  <c r="F123" i="16" s="1" a="1"/>
  <c r="F123" i="16" s="1"/>
  <c r="F124" i="16" s="1" a="1"/>
  <c r="F124" i="16" s="1"/>
  <c r="F125" i="16" s="1" a="1"/>
  <c r="F125" i="16" s="1"/>
  <c r="F126" i="16" s="1" a="1"/>
  <c r="F126" i="16" s="1"/>
  <c r="F127" i="16" s="1" a="1"/>
  <c r="F127" i="16" s="1"/>
  <c r="F128" i="16" s="1" a="1"/>
  <c r="F128" i="16" s="1"/>
  <c r="F129" i="16" s="1" a="1"/>
  <c r="F129" i="16" s="1"/>
  <c r="F130" i="16" s="1" a="1"/>
  <c r="F130" i="16" s="1"/>
  <c r="F131" i="16" s="1" a="1"/>
  <c r="F131" i="16" s="1"/>
  <c r="F132" i="16" s="1" a="1"/>
  <c r="F132" i="16" s="1"/>
  <c r="F133" i="16" s="1" a="1"/>
  <c r="F133" i="16" s="1"/>
  <c r="F134" i="16" s="1" a="1"/>
  <c r="F134" i="16" s="1"/>
  <c r="F135" i="16" s="1" a="1"/>
  <c r="F135" i="16" s="1"/>
  <c r="F136" i="16" s="1" a="1"/>
  <c r="F136" i="16" s="1"/>
  <c r="F137" i="16" s="1" a="1"/>
  <c r="F137" i="16" s="1"/>
  <c r="F138" i="16" s="1" a="1"/>
  <c r="F138" i="16" s="1"/>
  <c r="F139" i="16" s="1" a="1"/>
  <c r="F139" i="16" s="1"/>
  <c r="F140" i="16" s="1" a="1"/>
  <c r="F140" i="16" s="1"/>
  <c r="F141" i="16" s="1" a="1"/>
  <c r="F141" i="16" s="1"/>
  <c r="F142" i="16" s="1" a="1"/>
  <c r="F142" i="16" s="1"/>
  <c r="F143" i="16" s="1" a="1"/>
  <c r="F143" i="16" s="1"/>
  <c r="F144" i="16" s="1" a="1"/>
  <c r="F144" i="16" s="1"/>
  <c r="F145" i="16" s="1" a="1"/>
  <c r="F145" i="16" s="1"/>
  <c r="F146" i="16" s="1" a="1"/>
  <c r="F146" i="16" s="1"/>
  <c r="F147" i="16" s="1" a="1"/>
  <c r="F147" i="16" s="1"/>
  <c r="F148" i="16" s="1" a="1"/>
  <c r="F148" i="16" s="1"/>
  <c r="F149" i="16" s="1" a="1"/>
  <c r="F149" i="16" s="1"/>
  <c r="F150" i="16" s="1" a="1"/>
  <c r="F150" i="16" s="1"/>
  <c r="F151" i="16" s="1" a="1"/>
  <c r="F151" i="16" s="1"/>
  <c r="F152" i="16" s="1" a="1"/>
  <c r="F152" i="16" s="1"/>
  <c r="F153" i="16" s="1" a="1"/>
  <c r="F153" i="16" s="1"/>
  <c r="F154" i="16" s="1" a="1"/>
  <c r="F154" i="16" s="1"/>
  <c r="F155" i="16" s="1" a="1"/>
  <c r="F155" i="16" s="1"/>
  <c r="F156" i="16" s="1" a="1"/>
  <c r="F156" i="16" s="1"/>
  <c r="F157" i="16" s="1" a="1"/>
  <c r="F157" i="16" s="1"/>
  <c r="F158" i="16" s="1" a="1"/>
  <c r="F158" i="16" s="1"/>
  <c r="F159" i="16" s="1" a="1"/>
  <c r="F159" i="16" s="1"/>
  <c r="F160" i="16" s="1" a="1"/>
  <c r="F160" i="16" s="1"/>
  <c r="F161" i="16" s="1" a="1"/>
  <c r="F161" i="16" s="1"/>
  <c r="F162" i="16" s="1" a="1"/>
  <c r="F162" i="16" s="1"/>
  <c r="F163" i="16" s="1" a="1"/>
  <c r="F163" i="16" s="1"/>
  <c r="F164" i="16" s="1" a="1"/>
  <c r="F164" i="16" s="1"/>
  <c r="F165" i="16" s="1" a="1"/>
  <c r="F165" i="16" s="1"/>
  <c r="F166" i="16" s="1" a="1"/>
  <c r="F166" i="16" s="1"/>
  <c r="F167" i="16" s="1" a="1"/>
  <c r="F167" i="16" s="1"/>
  <c r="F168" i="16" s="1" a="1"/>
  <c r="F168" i="16" s="1"/>
  <c r="F169" i="16" s="1" a="1"/>
  <c r="F169" i="16" s="1"/>
  <c r="F170" i="16" s="1" a="1"/>
  <c r="F170" i="16" s="1"/>
  <c r="F171" i="16" s="1" a="1"/>
  <c r="F171" i="16" s="1"/>
  <c r="F172" i="16" s="1" a="1"/>
  <c r="F172" i="16" s="1"/>
  <c r="F173" i="16" s="1" a="1"/>
  <c r="F173" i="16" s="1"/>
  <c r="F174" i="16" s="1" a="1"/>
  <c r="F174" i="16" s="1"/>
  <c r="F175" i="16" s="1" a="1"/>
  <c r="F175" i="16" s="1"/>
  <c r="F176" i="16" s="1" a="1"/>
  <c r="F176" i="16" s="1"/>
  <c r="F177" i="16" s="1" a="1"/>
  <c r="F177" i="16" s="1"/>
  <c r="F178" i="16" s="1" a="1"/>
  <c r="F178" i="16" s="1"/>
  <c r="F179" i="16" s="1" a="1"/>
  <c r="F179" i="16" s="1"/>
  <c r="F180" i="16" s="1" a="1"/>
  <c r="F180" i="16" s="1"/>
  <c r="F181" i="16" s="1" a="1"/>
  <c r="F181" i="16" s="1"/>
  <c r="F182" i="16" s="1" a="1"/>
  <c r="F182" i="16" s="1"/>
  <c r="F183" i="16" s="1" a="1"/>
  <c r="F183" i="16" s="1"/>
  <c r="F184" i="16" s="1" a="1"/>
  <c r="F184" i="16" s="1"/>
  <c r="F185" i="16" s="1" a="1"/>
  <c r="F185" i="16" s="1"/>
  <c r="F186" i="16" s="1" a="1"/>
  <c r="F186" i="16" s="1"/>
  <c r="F187" i="16" s="1" a="1"/>
  <c r="F187" i="16" s="1"/>
  <c r="F188" i="16" s="1" a="1"/>
  <c r="F188" i="16" s="1"/>
  <c r="F189" i="16" s="1" a="1"/>
  <c r="F189" i="16" s="1"/>
  <c r="F190" i="16" s="1" a="1"/>
  <c r="F190" i="16" s="1"/>
  <c r="F191" i="16" s="1" a="1"/>
  <c r="F191" i="16" s="1"/>
  <c r="F192" i="16" s="1" a="1"/>
  <c r="F192" i="16" s="1"/>
  <c r="F193" i="16" s="1" a="1"/>
  <c r="F193" i="16" s="1"/>
  <c r="F194" i="16" s="1" a="1"/>
  <c r="F194" i="16" s="1"/>
  <c r="F195" i="16" s="1" a="1"/>
  <c r="F195" i="16" s="1"/>
  <c r="F196" i="16" s="1" a="1"/>
  <c r="F196" i="16" s="1"/>
  <c r="F197" i="16" s="1" a="1"/>
  <c r="F197" i="16" s="1"/>
  <c r="F198" i="16" s="1" a="1"/>
  <c r="F198" i="16" s="1"/>
  <c r="F199" i="16" s="1" a="1"/>
  <c r="F199" i="16" s="1"/>
  <c r="F200" i="16" s="1" a="1"/>
  <c r="F200" i="16" s="1"/>
  <c r="F201" i="16" s="1" a="1"/>
  <c r="F201" i="16" s="1"/>
  <c r="F202" i="16" s="1" a="1"/>
  <c r="F202" i="16" s="1"/>
  <c r="F203" i="16" s="1" a="1"/>
  <c r="F203" i="16" s="1"/>
  <c r="F204" i="16" s="1" a="1"/>
  <c r="F204" i="16" s="1"/>
  <c r="F205" i="16" s="1" a="1"/>
  <c r="F205" i="16" s="1"/>
  <c r="F206" i="16" s="1" a="1"/>
  <c r="F206" i="16" s="1"/>
  <c r="F207" i="16" s="1" a="1"/>
  <c r="F207" i="16" s="1"/>
  <c r="F208" i="16" s="1" a="1"/>
  <c r="F208" i="16" s="1"/>
  <c r="F209" i="16" s="1" a="1"/>
  <c r="F209" i="16" s="1"/>
  <c r="F210" i="16" s="1" a="1"/>
  <c r="F210" i="16" s="1"/>
  <c r="F211" i="16" s="1" a="1"/>
  <c r="F211" i="16" s="1"/>
  <c r="F212" i="16" s="1" a="1"/>
  <c r="F212" i="16" s="1"/>
  <c r="F213" i="16" s="1" a="1"/>
  <c r="F213" i="16" s="1"/>
  <c r="F214" i="16" s="1" a="1"/>
  <c r="F214" i="16" s="1"/>
  <c r="F215" i="16" s="1" a="1"/>
  <c r="F215" i="16" s="1"/>
  <c r="F216" i="16" s="1" a="1"/>
  <c r="F216" i="16" s="1"/>
  <c r="F217" i="16" s="1" a="1"/>
  <c r="F217" i="16" s="1"/>
  <c r="F218" i="16" s="1" a="1"/>
  <c r="F218" i="16" s="1"/>
  <c r="F219" i="16" s="1" a="1"/>
  <c r="F219" i="16" s="1"/>
  <c r="F220" i="16" s="1" a="1"/>
  <c r="F220" i="16" s="1"/>
  <c r="F221" i="16" s="1" a="1"/>
  <c r="F221" i="16" s="1"/>
  <c r="F222" i="16" s="1" a="1"/>
  <c r="F222" i="16" s="1"/>
  <c r="F223" i="16" s="1" a="1"/>
  <c r="F223" i="16" s="1"/>
  <c r="F224" i="16" s="1" a="1"/>
  <c r="F224" i="16" s="1"/>
  <c r="F225" i="16" s="1" a="1"/>
  <c r="F225" i="16" s="1"/>
  <c r="F226" i="16" s="1" a="1"/>
  <c r="F226" i="16" s="1"/>
  <c r="F227" i="16" s="1" a="1"/>
  <c r="F227" i="16" s="1"/>
  <c r="F228" i="16" s="1" a="1"/>
  <c r="F228" i="16" s="1"/>
  <c r="F229" i="16" s="1" a="1"/>
  <c r="F229" i="16" s="1"/>
  <c r="F230" i="16" s="1" a="1"/>
  <c r="F230" i="16" s="1"/>
  <c r="F231" i="16" s="1" a="1"/>
  <c r="F231" i="16" s="1"/>
  <c r="F232" i="16" s="1" a="1"/>
  <c r="F232" i="16" s="1"/>
  <c r="F233" i="16" s="1" a="1"/>
  <c r="F233" i="16" s="1"/>
  <c r="F234" i="16" s="1" a="1"/>
  <c r="F234" i="16" s="1"/>
  <c r="F235" i="16" s="1" a="1"/>
  <c r="F235" i="16" s="1"/>
  <c r="F236" i="16" s="1" a="1"/>
  <c r="F236" i="16" s="1"/>
  <c r="F237" i="16" s="1" a="1"/>
  <c r="F237" i="16" s="1"/>
  <c r="F238" i="16" s="1" a="1"/>
  <c r="F238" i="16" s="1"/>
  <c r="F239" i="16" s="1" a="1"/>
  <c r="F239" i="16" s="1"/>
  <c r="F240" i="16" s="1" a="1"/>
  <c r="F240" i="16" s="1"/>
  <c r="F241" i="16" s="1" a="1"/>
  <c r="F241" i="16" s="1"/>
  <c r="F242" i="16" s="1" a="1"/>
  <c r="F242" i="16" s="1"/>
  <c r="F243" i="16" s="1" a="1"/>
  <c r="F243" i="16" s="1"/>
  <c r="F244" i="16" s="1" a="1"/>
  <c r="F244" i="16" s="1"/>
  <c r="F245" i="16" s="1" a="1"/>
  <c r="F245" i="16" s="1"/>
  <c r="F246" i="16" s="1" a="1"/>
  <c r="F246" i="16" s="1"/>
  <c r="F247" i="16" s="1" a="1"/>
  <c r="F247" i="16" s="1"/>
  <c r="F248" i="16" s="1" a="1"/>
  <c r="F248" i="16" s="1"/>
  <c r="F249" i="16" s="1" a="1"/>
  <c r="F249" i="16" s="1"/>
  <c r="F250" i="16" s="1" a="1"/>
  <c r="F250" i="16" s="1"/>
  <c r="G2" i="16" s="1" a="1"/>
  <c r="G2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7F9FBC00-4340-4338-9225-DD9F66B154C7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005CD3DD-7EBE-42EB-B026-41282E5859B2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599ADDB1-B527-4AB6-8E2B-D0E38F4C1149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734D629A-92F5-48B2-85D7-8A23092359CA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F654C35E-3987-4100-9689-9C594AAE9A3C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D4E43867-92D3-45B5-8ACC-04A50D63FC3C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7BBB3C40-E3CB-42CE-9BB5-934EAFC3A197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58664211-09C8-4A9B-8980-D77F090782CF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AE6201E0-3812-49BC-9077-97912930800A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582382BC-5E6C-4286-B0FB-623FDC17F94C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77D64258-D5F0-49C5-8E11-354909F02F64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Jennifer Cheng</author>
  </authors>
  <commentList>
    <comment ref="C3" authorId="0" shapeId="0" xr:uid="{E659983E-71F5-40BF-8D4E-5D8FBDD48498}">
      <text>
        <r>
          <rPr>
            <b/>
            <sz val="9"/>
            <color indexed="81"/>
            <rFont val="Tahoma"/>
            <family val="2"/>
          </rPr>
          <t xml:space="preserve">Admin: </t>
        </r>
        <r>
          <rPr>
            <sz val="9"/>
            <color indexed="81"/>
            <rFont val="Tahoma"/>
            <family val="2"/>
          </rPr>
          <t>All Administration - Administrator, Administrative Assistants, Receptionist, Business office staff, greeters, Unit clerks or secretaries, corporate non-nursing leaders, etc</t>
        </r>
        <r>
          <rPr>
            <b/>
            <sz val="9"/>
            <color indexed="81"/>
            <rFont val="Tahoma"/>
            <family val="2"/>
          </rPr>
          <t xml:space="preserve">
RN:  </t>
        </r>
        <r>
          <rPr>
            <sz val="9"/>
            <color indexed="81"/>
            <rFont val="Tahoma"/>
            <family val="2"/>
          </rPr>
          <t>All RN’s including DON, ADON, Educator, Quality Nurse, unit staff, and RN Applicants, corporate nurses, etc.</t>
        </r>
        <r>
          <rPr>
            <b/>
            <sz val="9"/>
            <color indexed="81"/>
            <rFont val="Tahoma"/>
            <family val="2"/>
          </rPr>
          <t xml:space="preserve">
LPN/LVN: </t>
        </r>
        <r>
          <rPr>
            <sz val="9"/>
            <color indexed="81"/>
            <rFont val="Tahoma"/>
            <family val="2"/>
          </rPr>
          <t>All LPN/LVN’s including LPN/LVN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Applicants.</t>
        </r>
        <r>
          <rPr>
            <b/>
            <sz val="9"/>
            <color indexed="81"/>
            <rFont val="Tahoma"/>
            <family val="2"/>
          </rPr>
          <t xml:space="preserve">
Med Aides:</t>
        </r>
        <r>
          <rPr>
            <sz val="9"/>
            <color indexed="81"/>
            <rFont val="Tahoma"/>
            <family val="2"/>
          </rPr>
          <t xml:space="preserve"> Medication Assistants including those working prior to testing</t>
        </r>
        <r>
          <rPr>
            <b/>
            <sz val="9"/>
            <color indexed="81"/>
            <rFont val="Tahoma"/>
            <family val="2"/>
          </rPr>
          <t xml:space="preserve">
CNA: </t>
        </r>
        <r>
          <rPr>
            <sz val="9"/>
            <color indexed="81"/>
            <rFont val="Tahoma"/>
            <family val="2"/>
          </rPr>
          <t>Certified and those working prior to testing; restorative aides</t>
        </r>
        <r>
          <rPr>
            <b/>
            <sz val="9"/>
            <color indexed="81"/>
            <rFont val="Tahoma"/>
            <family val="2"/>
          </rPr>
          <t xml:space="preserve">
EVS: </t>
        </r>
        <r>
          <rPr>
            <sz val="9"/>
            <color indexed="81"/>
            <rFont val="Tahoma"/>
            <family val="2"/>
          </rPr>
          <t>Environmental Service Director, EVS staff, laundry attendants</t>
        </r>
        <r>
          <rPr>
            <b/>
            <sz val="9"/>
            <color indexed="81"/>
            <rFont val="Tahoma"/>
            <family val="2"/>
          </rPr>
          <t xml:space="preserve">
Maintenance:  </t>
        </r>
        <r>
          <rPr>
            <sz val="9"/>
            <color indexed="81"/>
            <rFont val="Tahoma"/>
            <family val="2"/>
          </rPr>
          <t>Maintenance Director and all staff</t>
        </r>
        <r>
          <rPr>
            <b/>
            <sz val="9"/>
            <color indexed="81"/>
            <rFont val="Tahoma"/>
            <family val="2"/>
          </rPr>
          <t xml:space="preserve">
Dietary: </t>
        </r>
        <r>
          <rPr>
            <sz val="9"/>
            <color indexed="81"/>
            <rFont val="Tahoma"/>
            <family val="2"/>
          </rPr>
          <t>Dietary Director and all staff</t>
        </r>
        <r>
          <rPr>
            <b/>
            <sz val="9"/>
            <color indexed="81"/>
            <rFont val="Tahoma"/>
            <family val="2"/>
          </rPr>
          <t xml:space="preserve">
SW-Rec: </t>
        </r>
        <r>
          <rPr>
            <sz val="9"/>
            <color indexed="81"/>
            <rFont val="Tahoma"/>
            <family val="2"/>
          </rPr>
          <t>Directors and staff in the Social Worker Department and Recreation/Community Life Department</t>
        </r>
        <r>
          <rPr>
            <b/>
            <sz val="9"/>
            <color indexed="81"/>
            <rFont val="Tahoma"/>
            <family val="2"/>
          </rPr>
          <t xml:space="preserve">
Rehab: </t>
        </r>
        <r>
          <rPr>
            <sz val="9"/>
            <color indexed="81"/>
            <rFont val="Tahoma"/>
            <family val="2"/>
          </rPr>
          <t>All Directors and rehab staff to include PT, PTA, OT, COTA, ST and Therapy Aides</t>
        </r>
        <r>
          <rPr>
            <b/>
            <sz val="9"/>
            <color indexed="81"/>
            <rFont val="Tahoma"/>
            <family val="2"/>
          </rPr>
          <t xml:space="preserve">
Providers: </t>
        </r>
        <r>
          <rPr>
            <sz val="9"/>
            <color indexed="81"/>
            <rFont val="Tahoma"/>
            <family val="2"/>
          </rPr>
          <t>Doctors, Nurse Practitioners, Physician Assistants, Clinical Nurse Specialist</t>
        </r>
        <r>
          <rPr>
            <b/>
            <sz val="9"/>
            <color indexed="81"/>
            <rFont val="Tahoma"/>
            <family val="2"/>
          </rPr>
          <t xml:space="preserve">
Care Partners: </t>
        </r>
        <r>
          <rPr>
            <sz val="9"/>
            <color indexed="81"/>
            <rFont val="Tahoma"/>
            <family val="2"/>
          </rPr>
          <t>Paid unlicensed staff who provide non-direct assistance (feeding assistance, etc.)</t>
        </r>
        <r>
          <rPr>
            <b/>
            <sz val="9"/>
            <color indexed="81"/>
            <rFont val="Tahoma"/>
            <family val="2"/>
          </rPr>
          <t xml:space="preserve">
Volunteers
Vendor: </t>
        </r>
        <r>
          <rPr>
            <sz val="9"/>
            <color indexed="81"/>
            <rFont val="Tahoma"/>
            <family val="2"/>
          </rPr>
          <t>outside contractors: refill drink machines, deliver newspapers, lawn care, painters, electricians, etc.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<sst xmlns="http://schemas.openxmlformats.org/spreadsheetml/2006/main" count="1142" uniqueCount="141">
  <si>
    <t>KS</t>
  </si>
  <si>
    <t>A:B</t>
  </si>
  <si>
    <t>Admin</t>
  </si>
  <si>
    <t>MO</t>
  </si>
  <si>
    <t>D:E</t>
  </si>
  <si>
    <t>RN</t>
  </si>
  <si>
    <t>SC</t>
  </si>
  <si>
    <t>G:H</t>
  </si>
  <si>
    <t>LPN/LVN</t>
  </si>
  <si>
    <t>VA</t>
  </si>
  <si>
    <t>J:K</t>
  </si>
  <si>
    <t>Med Aides</t>
  </si>
  <si>
    <t>CNA</t>
  </si>
  <si>
    <t>EVS</t>
  </si>
  <si>
    <t>Maintenance</t>
  </si>
  <si>
    <t>Dietary</t>
  </si>
  <si>
    <t>SW-Rec</t>
  </si>
  <si>
    <t>Rehab</t>
  </si>
  <si>
    <t>Providers</t>
  </si>
  <si>
    <t>Care Partners</t>
  </si>
  <si>
    <t>Volunteers</t>
  </si>
  <si>
    <t>Vendor</t>
  </si>
  <si>
    <t>PPE COVID-19 OBSERVATIONAL AUDIT TRACKING TOOL</t>
  </si>
  <si>
    <t xml:space="preserve">Before entering your monthly observational audit data, select an option from each of the drop-down menus  (click on the down arrow at the right of the field). Please refer to the USER GUIDE: PPE COVID-19 Observational Audit Data Tracking Tool for Use in Skilled Nursing Facilities for step-by-step instructions for entering your observational audit data. </t>
  </si>
  <si>
    <t>NURSING HOME NAME:</t>
  </si>
  <si>
    <t>CCN NUMBER (optional) :</t>
  </si>
  <si>
    <t>TRACKING YEAR:</t>
  </si>
  <si>
    <r>
      <t xml:space="preserve">TRACKING START DATE
</t>
    </r>
    <r>
      <rPr>
        <sz val="12"/>
        <rFont val="Calibri"/>
        <family val="2"/>
        <scheme val="minor"/>
      </rPr>
      <t xml:space="preserve"> (mm-yyyy)</t>
    </r>
    <r>
      <rPr>
        <sz val="14"/>
        <rFont val="Calibri"/>
        <family val="2"/>
        <scheme val="minor"/>
      </rPr>
      <t>:</t>
    </r>
  </si>
  <si>
    <r>
      <t xml:space="preserve">GOAL COMPLIANCE RATE:
</t>
    </r>
    <r>
      <rPr>
        <sz val="12"/>
        <rFont val="Calibri"/>
        <family val="2"/>
        <scheme val="minor"/>
      </rPr>
      <t>(e.g. 90%, 95%, etc.)</t>
    </r>
  </si>
  <si>
    <t>Monthly_Location_List (150)</t>
  </si>
  <si>
    <t>Total_Location_List (250)</t>
  </si>
  <si>
    <t>Sorted_Location_List (250)</t>
  </si>
  <si>
    <t>NURSING HOME RATES</t>
  </si>
  <si>
    <t>Reporting Month</t>
  </si>
  <si>
    <t>Month_1</t>
  </si>
  <si>
    <t>Month_2</t>
  </si>
  <si>
    <t>Month_3</t>
  </si>
  <si>
    <t>Month_4</t>
  </si>
  <si>
    <t>Month_5</t>
  </si>
  <si>
    <t>Month_6</t>
  </si>
  <si>
    <t>Month_7</t>
  </si>
  <si>
    <t>Month_8</t>
  </si>
  <si>
    <t>Month_9</t>
  </si>
  <si>
    <t>Month_10</t>
  </si>
  <si>
    <t>Month_11</t>
  </si>
  <si>
    <t>Month_12</t>
  </si>
  <si>
    <t>PPE COMPLIANCE</t>
  </si>
  <si>
    <t># of Employees Audited</t>
  </si>
  <si>
    <t># of Perfect Audits</t>
  </si>
  <si>
    <t>PPE Compliance Rate</t>
  </si>
  <si>
    <t>Average # Failures per Audit</t>
  </si>
  <si>
    <t>Procedure</t>
  </si>
  <si>
    <t>All facility staff are wearing face covering (no cloth masks)</t>
  </si>
  <si>
    <t>All facility staff are wearing PPE consistent with current guidance and COVID-19 status in facility</t>
  </si>
  <si>
    <t>Preparation</t>
  </si>
  <si>
    <t>1. Determine and assemble appropriate PPE</t>
  </si>
  <si>
    <t>2. Perform Hand Hygiene</t>
  </si>
  <si>
    <t>Donning of Personal Protective Equipment</t>
  </si>
  <si>
    <t>1. Gown is donned first and tied at waist and neck</t>
  </si>
  <si>
    <t>2. Don mask or N95 respirator</t>
  </si>
  <si>
    <t>3. Secure nosepiece with both hands</t>
  </si>
  <si>
    <t>4. Secure elastic bands or ties securely</t>
  </si>
  <si>
    <t>5. Mask or N95 fits snug to face and below chin</t>
  </si>
  <si>
    <t>6. Goggles or face shield is donned</t>
  </si>
  <si>
    <t>7. Put on gloves</t>
  </si>
  <si>
    <t>8. Extend gloves to cover wrist/cuff of gown</t>
  </si>
  <si>
    <t>Removal of Personal Protective Equipment</t>
  </si>
  <si>
    <t>Gloves</t>
  </si>
  <si>
    <t>1. Grasp outside of glove with opposite gloved hand and peel off</t>
  </si>
  <si>
    <t>2. Hold removed glove in gloved hand</t>
  </si>
  <si>
    <t>3. Slide fingers of ungloved hand under remaining glove at wrist</t>
  </si>
  <si>
    <t>4. Peel glove off over first glove, leaving first glove inside of the second</t>
  </si>
  <si>
    <t>5. Discard gloves in waste container</t>
  </si>
  <si>
    <t>Gown</t>
  </si>
  <si>
    <t>1. Unfasten ties</t>
  </si>
  <si>
    <t>2. Pull gown away from neck and shoulders, touching inside of gown only</t>
  </si>
  <si>
    <t>3. Turn gown inside out</t>
  </si>
  <si>
    <t>4. Fold or roll into a bundle and discard
     a. Disposable gowns:  Discard in waste receptacle
     b. Reusable/cloth gowns: Place in soiled laundry receptacle</t>
  </si>
  <si>
    <t>Exit Room after Glove/Gown Removal</t>
  </si>
  <si>
    <t>Perform Hand Hygiene</t>
  </si>
  <si>
    <t>Goggles/ Face Shield</t>
  </si>
  <si>
    <t>1. Remove goggles/face shield using care to pull away from face and not touch front of shield or goggles</t>
  </si>
  <si>
    <t>Mask or Respirator</t>
  </si>
  <si>
    <t>1. Grasp bottom, then top ties or elastics and remove</t>
  </si>
  <si>
    <t>2. Does not touch the front of the mask or respirator (contaminated)</t>
  </si>
  <si>
    <t>3. Dispose of properly</t>
  </si>
  <si>
    <t>4. Perform Hand Hygiene</t>
  </si>
  <si>
    <t>5. Employee used proper technique and sequence order to don and remove PPE</t>
  </si>
  <si>
    <t>6. PPE was removed at doorway or anteroom</t>
  </si>
  <si>
    <t>Other</t>
  </si>
  <si>
    <t>1. Residents who leave facility for medical appointments (i.e. dialysis, chemotherapy) wear masks outside of room</t>
  </si>
  <si>
    <t>2. Residents who are discharged/transported outside of facility wear a mask</t>
  </si>
  <si>
    <r>
      <t xml:space="preserve">SELECT TWO MONTHS OF TRACKING </t>
    </r>
    <r>
      <rPr>
        <sz val="14"/>
        <color theme="1"/>
        <rFont val="Calibri"/>
        <family val="2"/>
      </rPr>
      <t>→</t>
    </r>
  </si>
  <si>
    <t>WEEKLY (Su - Sa) RATES</t>
  </si>
  <si>
    <t>Start of Week</t>
  </si>
  <si>
    <t>End of Week</t>
  </si>
  <si>
    <t xml:space="preserve">Select Job Role: </t>
  </si>
  <si>
    <t xml:space="preserve">Select Location: </t>
  </si>
  <si>
    <t xml:space="preserve">Select Employee: </t>
  </si>
  <si>
    <t>HAND HYGIENE 
COMPLIANCE</t>
  </si>
  <si>
    <t># of Employees Assessed</t>
  </si>
  <si>
    <t># of Perfect Assessments</t>
  </si>
  <si>
    <t>Hand Hygiene Compliance Rate</t>
  </si>
  <si>
    <t>Average # Failures per Assessment</t>
  </si>
  <si>
    <t>NUMBER OF FAILURES BY LINE ITEM</t>
  </si>
  <si>
    <t>Hand Hygiene with Soap &amp; Water</t>
  </si>
  <si>
    <t>1. Checks that sink areas are supplied with soap and paper towels</t>
  </si>
  <si>
    <t>2. Turns on faucet and regulates water temperature</t>
  </si>
  <si>
    <t>3. Wets hands and applies enough soap to cover all surfaces of hands</t>
  </si>
  <si>
    <t>4. Vigorously rubs hands for at least 20 seconds including palms, back ofhands, between fingers, and wrists</t>
  </si>
  <si>
    <t>5. Rinses thoroughly keeping fingertips pointed down</t>
  </si>
  <si>
    <t>6. Dries hands and wrists thoroughly with paper towels</t>
  </si>
  <si>
    <t>7.Discards paper towel in wastebasket</t>
  </si>
  <si>
    <t>8.Uses paper towel to turn off faucet to prevent contamination to clean hands</t>
  </si>
  <si>
    <t>Hand Hygiene with ABHR</t>
  </si>
  <si>
    <t>9. Applies enough product to adequately cover all surfaces of hands</t>
  </si>
  <si>
    <t>10. Rubs hands including palms, back of hands, between fingers until allsurfaces dry</t>
  </si>
  <si>
    <t>General Observations</t>
  </si>
  <si>
    <t>11. Direct care providers—no artificial nails or enhancements</t>
  </si>
  <si>
    <t>12. Natural nails are clean, well groomed, and tips less than ¼ inch long</t>
  </si>
  <si>
    <t>13. Skin is intact without open wounds or rashes</t>
  </si>
  <si>
    <t>NUMBER OF FAILURES BY CATEGORY</t>
  </si>
  <si>
    <t xml:space="preserve">Select Time Block: </t>
  </si>
  <si>
    <t>Audit Information</t>
  </si>
  <si>
    <t>Goggles/Face Shield</t>
  </si>
  <si>
    <t>Employee Name</t>
  </si>
  <si>
    <t xml:space="preserve">Job Role </t>
  </si>
  <si>
    <t>Location (e.g. Room #, Unit,..)</t>
  </si>
  <si>
    <t>Audit Date
(mm/dd/yyyy)</t>
  </si>
  <si>
    <t>Audit Time Block</t>
  </si>
  <si>
    <t>1. Don gown first and tie at waist and neck</t>
  </si>
  <si>
    <t xml:space="preserve">6. Don goggles or face shield </t>
  </si>
  <si>
    <t>3. Slide fingers of ungloved hand under remaining
glove at wrist</t>
  </si>
  <si>
    <t>4. Peel glove off over first glove</t>
  </si>
  <si>
    <t>4. Fold or roll into a bundle and discard
    a. Disposable gowns: Discard in waste receptacle
    b. Reusable/cloth gowns:  Place in soiled laundry receptacle</t>
  </si>
  <si>
    <t>1. Remove goggles/face shield using care to pull
away from face and not touch front of shield or goggles</t>
  </si>
  <si>
    <t>1. Grasp bottom, then top ties or elastics and
remove</t>
  </si>
  <si>
    <t>2. Do not touch the front of the mask or respirator
(contaminated)</t>
  </si>
  <si>
    <t>2. Residents who are discharged/transported outside
of facility wear a mask</t>
  </si>
  <si>
    <t># Failures</t>
  </si>
  <si>
    <t>Job Role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</si>
</sst>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;@"/>
    <numFmt numFmtId="165" formatCode="[$-409]mmmm\ yyyy;@"/>
    <numFmt numFmtId="166" formatCode="0.0%"/>
  </numFmts>
  <fonts count="31">
    <font>
      <sz val="11"/>
      <color theme="1"/>
      <name val="Calibri"/>
      <family val="2"/>
      <scheme val="minor"/>
    </font>
    <font>
      <sz val="10"/>
      <name val="Geneva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6"/>
      <name val="Calibri"/>
      <family val="2"/>
      <scheme val="minor"/>
    </font>
    <font>
      <sz val="12"/>
      <color rgb="FFC0000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Nirmala UI"/>
      <family val="2"/>
    </font>
    <font>
      <sz val="11"/>
      <color theme="0"/>
      <name val="Nirmala U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trike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9" fillId="0" borderId="0" applyNumberFormat="0" applyFill="0" applyBorder="0" applyAlignment="0" applyProtection="0"/>
  </cellStyleXfs>
  <cellXfs count="121">
    <xf numFmtId="0" fontId="0" fillId="0" borderId="0" xfId="0"/>
    <xf numFmtId="0" fontId="2" fillId="2" borderId="0" xfId="1" applyFont="1" applyFill="1"/>
    <xf numFmtId="0" fontId="4" fillId="2" borderId="0" xfId="1" applyFont="1" applyFill="1" applyAlignment="1">
      <alignment horizontal="right" vertical="center"/>
    </xf>
    <xf numFmtId="0" fontId="5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3" fillId="2" borderId="0" xfId="1" applyFont="1" applyFill="1"/>
    <xf numFmtId="0" fontId="4" fillId="2" borderId="0" xfId="1" applyFont="1" applyFill="1" applyAlignment="1">
      <alignment horizontal="right" vertical="center"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0" fontId="0" fillId="4" borderId="0" xfId="0" applyFill="1"/>
    <xf numFmtId="0" fontId="0" fillId="2" borderId="1" xfId="0" applyFill="1" applyBorder="1" applyAlignment="1">
      <alignment wrapText="1"/>
    </xf>
    <xf numFmtId="164" fontId="8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wrapText="1"/>
    </xf>
    <xf numFmtId="166" fontId="8" fillId="6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wrapText="1"/>
    </xf>
    <xf numFmtId="2" fontId="8" fillId="7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15" fillId="2" borderId="0" xfId="1" applyFont="1" applyFill="1" applyAlignment="1">
      <alignment horizontal="left" vertical="center"/>
    </xf>
    <xf numFmtId="0" fontId="16" fillId="2" borderId="0" xfId="1" applyFont="1" applyFill="1"/>
    <xf numFmtId="0" fontId="6" fillId="2" borderId="0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Border="1" applyAlignment="1" applyProtection="1">
      <alignment horizontal="left" vertical="center"/>
    </xf>
    <xf numFmtId="0" fontId="6" fillId="3" borderId="2" xfId="1" applyFont="1" applyFill="1" applyBorder="1" applyAlignment="1" applyProtection="1">
      <alignment horizontal="left" vertical="center"/>
      <protection locked="0"/>
    </xf>
    <xf numFmtId="165" fontId="6" fillId="3" borderId="2" xfId="1" applyNumberFormat="1" applyFont="1" applyFill="1" applyBorder="1" applyAlignment="1" applyProtection="1">
      <alignment horizontal="left" vertical="center"/>
      <protection locked="0"/>
    </xf>
    <xf numFmtId="0" fontId="17" fillId="2" borderId="0" xfId="0" applyFont="1" applyFill="1"/>
    <xf numFmtId="0" fontId="17" fillId="10" borderId="0" xfId="0" applyFont="1" applyFill="1"/>
    <xf numFmtId="0" fontId="17" fillId="5" borderId="0" xfId="0" applyFont="1" applyFill="1" applyAlignment="1" applyProtection="1">
      <alignment horizontal="left" wrapText="1"/>
      <protection locked="0"/>
    </xf>
    <xf numFmtId="0" fontId="3" fillId="2" borderId="0" xfId="1" applyFont="1" applyFill="1" applyAlignment="1">
      <alignment vertical="top" wrapText="1"/>
    </xf>
    <xf numFmtId="0" fontId="20" fillId="2" borderId="0" xfId="2" applyFont="1" applyFill="1"/>
    <xf numFmtId="0" fontId="3" fillId="2" borderId="0" xfId="1" quotePrefix="1" applyFont="1" applyFill="1"/>
    <xf numFmtId="9" fontId="6" fillId="3" borderId="2" xfId="1" applyNumberFormat="1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Alignment="1">
      <alignment wrapText="1"/>
    </xf>
    <xf numFmtId="0" fontId="21" fillId="2" borderId="0" xfId="0" applyFont="1" applyFill="1"/>
    <xf numFmtId="0" fontId="0" fillId="0" borderId="6" xfId="0" applyBorder="1" applyProtection="1">
      <protection locked="0"/>
    </xf>
    <xf numFmtId="0" fontId="22" fillId="9" borderId="1" xfId="0" applyFont="1" applyFill="1" applyBorder="1" applyAlignment="1">
      <alignment wrapText="1"/>
    </xf>
    <xf numFmtId="14" fontId="0" fillId="9" borderId="11" xfId="0" applyNumberFormat="1" applyFill="1" applyBorder="1"/>
    <xf numFmtId="14" fontId="0" fillId="9" borderId="1" xfId="0" applyNumberFormat="1" applyFill="1" applyBorder="1"/>
    <xf numFmtId="0" fontId="7" fillId="2" borderId="1" xfId="0" quotePrefix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4" borderId="0" xfId="0" applyFont="1" applyFill="1"/>
    <xf numFmtId="0" fontId="9" fillId="2" borderId="15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Border="1"/>
    <xf numFmtId="0" fontId="9" fillId="2" borderId="7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29" fillId="2" borderId="0" xfId="1" applyFont="1" applyFill="1" applyAlignment="1">
      <alignment horizontal="right" vertical="center"/>
    </xf>
    <xf numFmtId="0" fontId="0" fillId="2" borderId="1" xfId="0" applyFill="1" applyBorder="1" applyAlignment="1">
      <alignment vertical="top" wrapText="1"/>
    </xf>
    <xf numFmtId="0" fontId="30" fillId="0" borderId="0" xfId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>
      <alignment vertical="center" wrapText="1"/>
    </xf>
    <xf numFmtId="0" fontId="22" fillId="2" borderId="1" xfId="0" applyFont="1" applyFill="1" applyBorder="1" applyAlignment="1">
      <alignment wrapText="1"/>
    </xf>
    <xf numFmtId="0" fontId="3" fillId="2" borderId="0" xfId="1" applyFont="1" applyFill="1" applyAlignment="1">
      <alignment horizontal="left" vertical="top" wrapText="1"/>
    </xf>
    <xf numFmtId="0" fontId="5" fillId="3" borderId="13" xfId="0" applyFont="1" applyFill="1" applyBorder="1" applyAlignment="1">
      <alignment horizontal="center"/>
    </xf>
    <xf numFmtId="0" fontId="5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left" vertical="top" wrapText="1"/>
    </xf>
    <xf numFmtId="49" fontId="13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left"/>
    </xf>
    <xf numFmtId="0" fontId="26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6" fillId="3" borderId="3" xfId="1" applyFont="1" applyFill="1" applyBorder="1" applyAlignment="1" applyProtection="1">
      <alignment horizontal="left" vertical="center"/>
      <protection locked="0"/>
    </xf>
    <xf numFmtId="0" fontId="6" fillId="3" borderId="4" xfId="1" applyFont="1" applyFill="1" applyBorder="1" applyAlignment="1" applyProtection="1">
      <alignment horizontal="left" vertical="center"/>
      <protection locked="0"/>
    </xf>
    <xf numFmtId="0" fontId="6" fillId="3" borderId="5" xfId="1" applyFont="1" applyFill="1" applyBorder="1" applyAlignment="1" applyProtection="1">
      <alignment horizontal="left" vertical="center"/>
      <protection locked="0"/>
    </xf>
    <xf numFmtId="0" fontId="3" fillId="2" borderId="0" xfId="1" applyFont="1" applyFill="1" applyAlignment="1">
      <alignment horizontal="left" vertical="center" wrapText="1"/>
    </xf>
    <xf numFmtId="0" fontId="14" fillId="2" borderId="0" xfId="1" applyFont="1" applyFill="1" applyAlignment="1">
      <alignment horizontal="left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3" fillId="11" borderId="7" xfId="0" applyFont="1" applyFill="1" applyBorder="1" applyAlignment="1">
      <alignment horizontal="right"/>
    </xf>
    <xf numFmtId="164" fontId="25" fillId="5" borderId="8" xfId="0" applyNumberFormat="1" applyFont="1" applyFill="1" applyBorder="1" applyAlignment="1" applyProtection="1">
      <alignment horizontal="center"/>
      <protection locked="0"/>
    </xf>
    <xf numFmtId="164" fontId="25" fillId="5" borderId="9" xfId="0" applyNumberFormat="1" applyFont="1" applyFill="1" applyBorder="1" applyAlignment="1" applyProtection="1">
      <alignment horizontal="center"/>
      <protection locked="0"/>
    </xf>
    <xf numFmtId="164" fontId="25" fillId="5" borderId="1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right"/>
    </xf>
    <xf numFmtId="0" fontId="8" fillId="9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5" fillId="13" borderId="17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 vertical="center"/>
    </xf>
    <xf numFmtId="0" fontId="5" fillId="13" borderId="22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13" borderId="14" xfId="0" applyFont="1" applyFill="1" applyBorder="1" applyAlignment="1">
      <alignment horizontal="center" vertical="center"/>
    </xf>
    <xf numFmtId="0" fontId="5" fillId="13" borderId="16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0" fontId="10" fillId="12" borderId="17" xfId="0" applyFont="1" applyFill="1" applyBorder="1" applyAlignment="1">
      <alignment horizontal="center"/>
    </xf>
    <xf numFmtId="0" fontId="10" fillId="12" borderId="18" xfId="0" applyFont="1" applyFill="1" applyBorder="1" applyAlignment="1">
      <alignment horizontal="center"/>
    </xf>
    <xf numFmtId="0" fontId="10" fillId="12" borderId="19" xfId="0" applyFont="1" applyFill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17C1B199-7D92-485B-9E29-05B6231B70CE}"/>
  </cellStyles>
  <dxfs count="526"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19" formatCode="m/d/yyyy"/>
      <border diagonalUp="0" diagonalDown="0">
        <left/>
        <right/>
        <top style="thin">
          <color theme="4" tint="0.39997558519241921"/>
        </top>
        <bottom/>
        <vertical/>
        <horizontal/>
      </border>
      <protection locked="0" hidden="0"/>
    </dxf>
    <dxf>
      <numFmt numFmtId="19" formatCode="m/d/yyyy"/>
      <protection locked="0" hidden="0"/>
    </dxf>
    <dxf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0"/>
      </font>
    </dxf>
    <dxf>
      <font>
        <color theme="7" tint="0.79998168889431442"/>
      </font>
    </dxf>
    <dxf>
      <font>
        <color theme="9" tint="0.79998168889431442"/>
      </font>
    </dxf>
    <dxf>
      <font>
        <color theme="0"/>
      </font>
    </dxf>
  </dxfs>
  <tableStyles count="0" defaultTableStyle="TableStyleMedium2" defaultPivotStyle="PivotStyleLight16"/>
  <colors>
    <mruColors>
      <color rgb="FF0087E2"/>
      <color rgb="FF1DA4FF"/>
      <color rgb="FF00558E"/>
      <color rgb="FF006CB6"/>
      <color rgb="FFD664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PPE Compliance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Rates'!$C$7</c:f>
              <c:strCache>
                <c:ptCount val="1"/>
                <c:pt idx="0">
                  <c:v>PPE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'SUMMARY Rates'!$D$4:$O$4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'SUMMARY Rates'!$D$7:$O$7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8A-4C4D-B230-510D338C145E}"/>
            </c:ext>
          </c:extLst>
        </c:ser>
        <c:ser>
          <c:idx val="1"/>
          <c:order val="1"/>
          <c:tx>
            <c:strRef>
              <c:f>'SUMMARY Rates'!$C$43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'SUMMARY Rates'!$D$4:$O$4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'SUMMARY Rates'!$D$43:$O$43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0-4B36-9816-4B1869CE9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Rates'!$C$8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'SUMMARY Rates'!$D$4:$O$4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'SUMMARY Rates'!$D$8:$O$8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D-426D-8BD8-F1BC924B4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PPE Compliance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Rates'!$C$65</c:f>
              <c:strCache>
                <c:ptCount val="1"/>
                <c:pt idx="0">
                  <c:v>PPE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'SUMMARY Rates'!$D$100:$M$100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'SUMMARY Rates'!$D$65:$M$65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6-43C5-9C66-17126C7B6546}"/>
            </c:ext>
          </c:extLst>
        </c:ser>
        <c:ser>
          <c:idx val="1"/>
          <c:order val="1"/>
          <c:tx>
            <c:strRef>
              <c:f>'SUMMARY Rates'!$C$43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'SUMMARY Rates'!$D$100:$M$100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'SUMMARY Rates'!$D$43:$M$43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6-43C5-9C66-17126C7B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Rates'!$C$66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'SUMMARY Rates'!$D$100:$M$100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'SUMMARY Rates'!$D$66:$M$66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83-4D6F-B90A-01A0A25F9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Job Role'!$A$43</c:f>
          <c:strCache>
            <c:ptCount val="1"/>
            <c:pt idx="0">
              <c:v>PPE Compliance for Job: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Job Role'!$C$8</c:f>
              <c:strCache>
                <c:ptCount val="1"/>
                <c:pt idx="0">
                  <c:v>PPE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Job Role'!$D$5:$O$5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Job Role'!$D$8:$O$8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3-4B94-AC49-C5E758B1862D}"/>
            </c:ext>
          </c:extLst>
        </c:ser>
        <c:ser>
          <c:idx val="1"/>
          <c:order val="1"/>
          <c:tx>
            <c:strRef>
              <c:f>'Rates by Job Role'!$C$44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Job Role'!$D$5:$O$5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Job Role'!$D$44:$O$44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9D-4267-A9E5-C8BC3CE7A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Job Role'!$A$44</c:f>
          <c:strCache>
            <c:ptCount val="1"/>
            <c:pt idx="0">
              <c:v>Average # Failures per Audit for Job: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Job Role'!$C$9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Job Role'!$D$5:$O$5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Job Role'!$D$9:$O$9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7-40B2-B852-4D0D962FE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Job Role'!$A$43</c:f>
          <c:strCache>
            <c:ptCount val="1"/>
            <c:pt idx="0">
              <c:v>PPE Compliance for Job: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Job Role'!$C$65</c:f>
              <c:strCache>
                <c:ptCount val="1"/>
                <c:pt idx="0">
                  <c:v>PPE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Job Role'!$D$100:$M$100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Job Role'!$D$65:$M$65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D2-4809-987F-603307880BDF}"/>
            </c:ext>
          </c:extLst>
        </c:ser>
        <c:ser>
          <c:idx val="1"/>
          <c:order val="1"/>
          <c:tx>
            <c:strRef>
              <c:f>'Rates by Job Role'!$C$44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Job Role'!$D$100:$M$100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Job Role'!$D$44:$M$44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D2-4809-987F-603307880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Job Role'!$A$44</c:f>
          <c:strCache>
            <c:ptCount val="1"/>
            <c:pt idx="0">
              <c:v>Average # Failures per Audit for Job: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Job Role'!$C$66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Job Role'!$D$100:$M$100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Job Role'!$D$66:$M$66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1-4A29-8427-55633956C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Location'!$A$43</c:f>
          <c:strCache>
            <c:ptCount val="1"/>
            <c:pt idx="0">
              <c:v>PPE Compliance for Location: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Location'!$C$8</c:f>
              <c:strCache>
                <c:ptCount val="1"/>
                <c:pt idx="0">
                  <c:v>PPE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Location'!$D$5:$O$5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Location'!$D$8:$O$8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0-46FB-8ADE-B04D3A8302A9}"/>
            </c:ext>
          </c:extLst>
        </c:ser>
        <c:ser>
          <c:idx val="1"/>
          <c:order val="1"/>
          <c:tx>
            <c:strRef>
              <c:f>'Rates by Location'!$C$44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Location'!$D$5:$O$5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Location'!$D$44:$O$44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0-46FB-8ADE-B04D3A83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Location'!$A$44</c:f>
          <c:strCache>
            <c:ptCount val="1"/>
            <c:pt idx="0">
              <c:v>Average # Failures per Audit for Location: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Location'!$C$9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Location'!$D$5:$O$5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Location'!$D$9:$O$9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E2-45EB-8EA0-2673C231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Location'!$A$43</c:f>
          <c:strCache>
            <c:ptCount val="1"/>
            <c:pt idx="0">
              <c:v>PPE Compliance for Location: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Location'!$C$65</c:f>
              <c:strCache>
                <c:ptCount val="1"/>
                <c:pt idx="0">
                  <c:v>PPE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Location'!$D$100:$M$100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Location'!$D$65:$M$65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B-4ACF-964E-D4E3B669E57B}"/>
            </c:ext>
          </c:extLst>
        </c:ser>
        <c:ser>
          <c:idx val="1"/>
          <c:order val="1"/>
          <c:tx>
            <c:strRef>
              <c:f>'Rates by Location'!$C$44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Location'!$D$100:$M$100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Location'!$D$44:$M$44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B-4ACF-964E-D4E3B669E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Location'!$A$44</c:f>
          <c:strCache>
            <c:ptCount val="1"/>
            <c:pt idx="0">
              <c:v>Average # Failures per Audit for Location: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Location'!$C$66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Location'!$D$100:$M$100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Location'!$D$66:$M$66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5-4DC1-B892-049669FF7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STAFF Rates'!$A$27</c:f>
          <c:strCache>
            <c:ptCount val="1"/>
            <c:pt idx="0">
              <c:v>Hand Hygiene Compliance for Employee: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'BY STAFF Rates'!$C$8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'BY STAFF Rates'!$D$5:$O$5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'BY STAFF Rates'!$D$8:$O$8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6-4104-88A1-865080AC766D}"/>
            </c:ext>
          </c:extLst>
        </c:ser>
        <c:ser>
          <c:idx val="1"/>
          <c:order val="1"/>
          <c:tx>
            <c:strRef>
              <c:f>'BY STAFF Rates'!$C$28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STAFF Rates'!$D$5:$O$5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'BY STAFF Rates'!$D$28:$O$28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6-4104-88A1-865080AC7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STAFF Rates'!$A$28</c:f>
          <c:strCache>
            <c:ptCount val="1"/>
            <c:pt idx="0">
              <c:v>Average # Failures per Assessment for Employee: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'BY STAFF Rates'!$C$9</c:f>
              <c:strCache>
                <c:ptCount val="1"/>
                <c:pt idx="0">
                  <c:v>Average # Failures per Assessment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'BY STAFF Rates'!$D$5:$O$5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'BY STAFF Rates'!$D$9:$O$9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9-4758-8BDF-95500B902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STAFF Rates'!$A$27</c:f>
          <c:strCache>
            <c:ptCount val="1"/>
            <c:pt idx="0">
              <c:v>Hand Hygiene Compliance for Employee: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'BY STAFF Rates'!$C$49</c:f>
              <c:strCache>
                <c:ptCount val="1"/>
                <c:pt idx="0">
                  <c:v>Hand Hygiene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'BY STAFF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'BY STAFF Rates'!$D$49:$M$49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8-43CC-BEDC-14315DB425EB}"/>
            </c:ext>
          </c:extLst>
        </c:ser>
        <c:ser>
          <c:idx val="1"/>
          <c:order val="1"/>
          <c:tx>
            <c:strRef>
              <c:f>'BY STAFF Rates'!$C$28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STAFF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'BY STAFF Rates'!$D$28:$M$28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8-43CC-BEDC-14315DB4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'BY STAFF Rates'!$A$28</c:f>
          <c:strCache>
            <c:ptCount val="1"/>
            <c:pt idx="0">
              <c:v>Average # Failures per Assessment for Employee: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'BY STAFF Rates'!$C$50</c:f>
              <c:strCache>
                <c:ptCount val="1"/>
                <c:pt idx="0">
                  <c:v>Average # Failures per Assessment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'BY STAFF Rates'!$D$68:$M$68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'BY STAFF Rates'!$D$50:$M$50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F3-46E3-90AA-AE16E1941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Time Block'!$A$43</c:f>
          <c:strCache>
            <c:ptCount val="1"/>
            <c:pt idx="0">
              <c:v>PPE Compliance for Time Block: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Time Block'!$C$8</c:f>
              <c:strCache>
                <c:ptCount val="1"/>
                <c:pt idx="0">
                  <c:v>PPE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Time Block'!$D$5:$O$5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Time Block'!$D$8:$O$8</c:f>
              <c:numCache>
                <c:formatCode>0.0%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21-4CA5-A339-7FFE78027297}"/>
            </c:ext>
          </c:extLst>
        </c:ser>
        <c:ser>
          <c:idx val="1"/>
          <c:order val="1"/>
          <c:tx>
            <c:strRef>
              <c:f>'Rates by Time Block'!$C$44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Time Block'!$D$5:$O$5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Time Block'!$D$44:$O$44</c:f>
              <c:numCache>
                <c:formatCode>General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1-4CA5-A339-7FFE78027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Time Block'!$A$44</c:f>
          <c:strCache>
            <c:ptCount val="1"/>
            <c:pt idx="0">
              <c:v>Average # Failures per Audit for Time Block: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Time Block'!$C$9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Time Block'!$D$5:$O$5</c:f>
              <c:strCache>
                <c:ptCount val="12"/>
                <c:pt idx="0">
                  <c:v>Month_1</c:v>
                </c:pt>
                <c:pt idx="1">
                  <c:v>Month_2</c:v>
                </c:pt>
                <c:pt idx="2">
                  <c:v>Month_3</c:v>
                </c:pt>
                <c:pt idx="3">
                  <c:v>Month_4</c:v>
                </c:pt>
                <c:pt idx="4">
                  <c:v>Month_5</c:v>
                </c:pt>
                <c:pt idx="5">
                  <c:v>Month_6</c:v>
                </c:pt>
                <c:pt idx="6">
                  <c:v>Month_7</c:v>
                </c:pt>
                <c:pt idx="7">
                  <c:v>Month_8</c:v>
                </c:pt>
                <c:pt idx="8">
                  <c:v>Month_9</c:v>
                </c:pt>
                <c:pt idx="9">
                  <c:v>Month_10</c:v>
                </c:pt>
                <c:pt idx="10">
                  <c:v>Month_11</c:v>
                </c:pt>
                <c:pt idx="11">
                  <c:v>Month_12</c:v>
                </c:pt>
              </c:strCache>
            </c:strRef>
          </c:cat>
          <c:val>
            <c:numRef>
              <c:f>'Rates by Time Block'!$D$9:$O$9</c:f>
              <c:numCache>
                <c:formatCode>0.00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2-435D-80BC-BAF63DD01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1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Time Block'!$A$43</c:f>
          <c:strCache>
            <c:ptCount val="1"/>
            <c:pt idx="0">
              <c:v>PPE Compliance for Time Block: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Time Block'!$C$65</c:f>
              <c:strCache>
                <c:ptCount val="1"/>
                <c:pt idx="0">
                  <c:v>PPE Compliance Rate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'Rates by Time Block'!$D$100:$M$100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Time Block'!$D$65:$M$65</c:f>
              <c:numCache>
                <c:formatCode>0.0%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ED-4173-B64E-2CAA21A4189F}"/>
            </c:ext>
          </c:extLst>
        </c:ser>
        <c:ser>
          <c:idx val="1"/>
          <c:order val="1"/>
          <c:tx>
            <c:strRef>
              <c:f>'Rates by Time Block'!$C$44</c:f>
              <c:strCache>
                <c:ptCount val="1"/>
                <c:pt idx="0">
                  <c:v>GOAL RATE: </c:v>
                </c:pt>
              </c:strCache>
            </c:strRef>
          </c:tx>
          <c:spPr>
            <a:ln w="28575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'Rates by Time Block'!$D$100:$M$100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Time Block'!$D$44:$M$44</c:f>
              <c:numCache>
                <c:formatCode>General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ED-4173-B64E-2CAA21A41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'Rates by Time Block'!$A$44</c:f>
          <c:strCache>
            <c:ptCount val="1"/>
            <c:pt idx="0">
              <c:v>Average # Failures per Audit for Time Block: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'Rates by Time Block'!$C$66</c:f>
              <c:strCache>
                <c:ptCount val="1"/>
                <c:pt idx="0">
                  <c:v>Average # Failures per Audit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2">
                  <a:lumMod val="40000"/>
                  <a:lumOff val="6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cat>
            <c:strRef>
              <c:f>'Rates by Time Block'!$D$100:$M$100</c:f>
              <c:strCache>
                <c:ptCount val="10"/>
                <c:pt idx="0">
                  <c:v> - </c:v>
                </c:pt>
                <c:pt idx="1">
                  <c:v> - </c:v>
                </c:pt>
                <c:pt idx="2">
                  <c:v> - </c:v>
                </c:pt>
                <c:pt idx="3">
                  <c:v> - </c:v>
                </c:pt>
                <c:pt idx="4">
                  <c:v> - </c:v>
                </c:pt>
                <c:pt idx="5">
                  <c:v> - </c:v>
                </c:pt>
                <c:pt idx="6">
                  <c:v> - </c:v>
                </c:pt>
                <c:pt idx="7">
                  <c:v> - </c:v>
                </c:pt>
                <c:pt idx="8">
                  <c:v> - </c:v>
                </c:pt>
                <c:pt idx="9">
                  <c:v> - </c:v>
                </c:pt>
              </c:strCache>
            </c:strRef>
          </c:cat>
          <c:val>
            <c:numRef>
              <c:f>'Rates by Time Block'!$D$66:$M$66</c:f>
              <c:numCache>
                <c:formatCode>0.00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6E-41F4-A5A4-552751BF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078768"/>
        <c:axId val="490788575"/>
      </c:lineChart>
      <c:catAx>
        <c:axId val="137107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788575"/>
        <c:crosses val="autoZero"/>
        <c:auto val="1"/>
        <c:lblAlgn val="ctr"/>
        <c:lblOffset val="100"/>
        <c:noMultiLvlLbl val="0"/>
      </c:catAx>
      <c:valAx>
        <c:axId val="490788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107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5</xdr:col>
      <xdr:colOff>716280</xdr:colOff>
      <xdr:row>56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33047C-920D-48CF-819C-881FD07AB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41</xdr:row>
      <xdr:rowOff>0</xdr:rowOff>
    </xdr:from>
    <xdr:to>
      <xdr:col>14</xdr:col>
      <xdr:colOff>487680</xdr:colOff>
      <xdr:row>56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9309EE-0491-4F84-9165-EA153C55E0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76200</xdr:colOff>
      <xdr:row>114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00E232-369A-4537-B578-69BB12CBD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137160</xdr:colOff>
      <xdr:row>99</xdr:row>
      <xdr:rowOff>0</xdr:rowOff>
    </xdr:from>
    <xdr:to>
      <xdr:col>12</xdr:col>
      <xdr:colOff>723900</xdr:colOff>
      <xdr:row>114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8C375E8-4348-437B-B789-1CDF6B17F6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5</xdr:col>
      <xdr:colOff>716280</xdr:colOff>
      <xdr:row>57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21E75F-FAA1-4354-9D9E-E11A55B7F2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14</xdr:col>
      <xdr:colOff>487680</xdr:colOff>
      <xdr:row>57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C813B85-7D61-4E94-A8C7-185646C720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76200</xdr:colOff>
      <xdr:row>114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483B22-4EFD-4B9D-AE23-5243B52FE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45720</xdr:colOff>
      <xdr:row>99</xdr:row>
      <xdr:rowOff>0</xdr:rowOff>
    </xdr:from>
    <xdr:to>
      <xdr:col>12</xdr:col>
      <xdr:colOff>632460</xdr:colOff>
      <xdr:row>114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9A19A6-39CF-4C69-B9E6-046A718BE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5</xdr:col>
      <xdr:colOff>716280</xdr:colOff>
      <xdr:row>57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8DC79E-0205-41AC-8221-BA1375398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14</xdr:col>
      <xdr:colOff>487680</xdr:colOff>
      <xdr:row>57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D97161-BDC1-4361-AE88-49B5657B3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76200</xdr:colOff>
      <xdr:row>114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143C5E-C3D2-4DB6-92A9-262055101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68580</xdr:colOff>
      <xdr:row>98</xdr:row>
      <xdr:rowOff>160020</xdr:rowOff>
    </xdr:from>
    <xdr:to>
      <xdr:col>12</xdr:col>
      <xdr:colOff>655320</xdr:colOff>
      <xdr:row>113</xdr:row>
      <xdr:rowOff>160020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52E172-86C5-4DF7-871B-DC262CFE4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0</xdr:rowOff>
    </xdr:from>
    <xdr:to>
      <xdr:col>5</xdr:col>
      <xdr:colOff>716280</xdr:colOff>
      <xdr:row>41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781BD6-DCC1-4FD5-AC71-AE97DAC77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26</xdr:row>
      <xdr:rowOff>0</xdr:rowOff>
    </xdr:from>
    <xdr:to>
      <xdr:col>14</xdr:col>
      <xdr:colOff>487680</xdr:colOff>
      <xdr:row>41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0381377-324A-4657-9D0C-1A0DB1FC1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5</xdr:col>
      <xdr:colOff>76200</xdr:colOff>
      <xdr:row>82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3304E6A-AE39-4694-A83E-1B91AAE84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121920</xdr:colOff>
      <xdr:row>67</xdr:row>
      <xdr:rowOff>0</xdr:rowOff>
    </xdr:from>
    <xdr:to>
      <xdr:col>12</xdr:col>
      <xdr:colOff>708660</xdr:colOff>
      <xdr:row>82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6F3BA2-789B-4326-B148-9392B141B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0</xdr:rowOff>
    </xdr:from>
    <xdr:to>
      <xdr:col>5</xdr:col>
      <xdr:colOff>716280</xdr:colOff>
      <xdr:row>57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6620C2-6F3F-4444-ABAF-FF017F624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42</xdr:row>
      <xdr:rowOff>0</xdr:rowOff>
    </xdr:from>
    <xdr:to>
      <xdr:col>14</xdr:col>
      <xdr:colOff>487680</xdr:colOff>
      <xdr:row>57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376AEB-6221-4ED6-A37D-815F2E3B44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5</xdr:col>
      <xdr:colOff>76200</xdr:colOff>
      <xdr:row>114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132EAE0-7956-4B67-A5C3-431202420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121920</xdr:colOff>
      <xdr:row>99</xdr:row>
      <xdr:rowOff>0</xdr:rowOff>
    </xdr:from>
    <xdr:to>
      <xdr:col>12</xdr:col>
      <xdr:colOff>708660</xdr:colOff>
      <xdr:row>114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47AAFC2-83DA-421D-B283-6C40B99D4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0244EF9-C856-4B55-871D-C4504C38D1DB}" name="Table2" displayName="Table2" ref="B3:AM250" totalsRowShown="0" headerRowDxfId="479" tableBorderDxfId="478">
  <autoFilter ref="B3:AM250" xr:uid="{E4BE5F67-DEFD-4AB4-BA81-CB1AEA38B35D}"/>
  <tableColumns count="38">
    <tableColumn id="1" xr3:uid="{ABFF668F-D580-423B-AF90-D148227CBD3B}" name="Employee Name" dataDxfId="477"/>
    <tableColumn id="2" xr3:uid="{5C4F6FBE-42FD-43B7-BF2F-9BEABC3F245B}" name="Job Role " dataDxfId="476"/>
    <tableColumn id="19" xr3:uid="{FE139E76-A931-4F74-AE83-1AFEDCFC7E16}" name="Location (e.g. Room #, Unit,..)" dataDxfId="475"/>
    <tableColumn id="3" xr3:uid="{6A19EC77-14BE-4346-B5FE-45C2EEDEE04E}" name="Audit Date_x000a_(mm/dd/yyyy)" dataDxfId="474"/>
    <tableColumn id="20" xr3:uid="{77A8A57B-A219-420C-A2AE-771A2C711FB7}" name="Audit Time Block" dataDxfId="473"/>
    <tableColumn id="5" xr3:uid="{4CBCF6BD-2D83-4CE6-9C38-E8905A58C7E2}" name="All facility staff are wearing face covering (no cloth masks)" dataDxfId="472"/>
    <tableColumn id="6" xr3:uid="{767FB0DD-39A0-4416-8ECF-2E358C050D04}" name="All facility staff are wearing PPE consistent with current guidance and COVID-19 status in facility" dataDxfId="471"/>
    <tableColumn id="7" xr3:uid="{EC89AC0A-5DE6-4CEB-8C89-B7C9CB022D54}" name="1. Determine and assemble appropriate PPE" dataDxfId="470"/>
    <tableColumn id="8" xr3:uid="{FA6E1A16-C60C-4EA8-AA85-D9ED21C58E54}" name="2. Perform Hand Hygiene" dataDxfId="469"/>
    <tableColumn id="9" xr3:uid="{391ECF6D-3D07-424B-B8C3-2E600242E484}" name="1. Don gown first and tie at waist and neck" dataDxfId="468"/>
    <tableColumn id="10" xr3:uid="{0BA60B9A-66D6-43B5-9041-D6B4F5DC5396}" name="2. Don mask or N95 respirator" dataDxfId="467"/>
    <tableColumn id="11" xr3:uid="{1BFD1536-0B08-4575-B68E-D67DD80E1C5D}" name="3. Secure nosepiece with both hands" dataDxfId="466"/>
    <tableColumn id="12" xr3:uid="{58D47F72-88B3-4E70-847F-469484F8D091}" name="4. Secure elastic bands or ties securely" dataDxfId="465"/>
    <tableColumn id="13" xr3:uid="{D3B46BC3-E92E-44D1-B2AB-702E36D4B71A}" name="5. Mask or N95 fits snug to face and below chin" dataDxfId="464"/>
    <tableColumn id="14" xr3:uid="{411009B2-CA44-4554-9EBD-CA6697B78D8A}" name="6. Don goggles or face shield " dataDxfId="463"/>
    <tableColumn id="15" xr3:uid="{B8C773F0-EE64-4A03-BA76-AA56DADC7C83}" name="7. Put on gloves" dataDxfId="462"/>
    <tableColumn id="16" xr3:uid="{4E5DCC2D-0751-41F2-BADF-2115DAB93E27}" name="8. Extend gloves to cover wrist/cuff of gown" dataDxfId="461"/>
    <tableColumn id="17" xr3:uid="{3CE9AFBD-DDCC-4551-B602-F44687D0A42E}" name="1. Grasp outside of glove with opposite gloved hand and peel off" dataDxfId="460"/>
    <tableColumn id="4" xr3:uid="{082B9E1E-3758-4539-8C3D-B2A4B2FD70EA}" name="2. Hold removed glove in gloved hand" dataDxfId="459"/>
    <tableColumn id="21" xr3:uid="{9E377D51-A7D5-48EE-B835-5FD55B3C6797}" name="3. Slide fingers of ungloved hand under remaining_x000a_glove at wrist" dataDxfId="458"/>
    <tableColumn id="22" xr3:uid="{4C4A2AA4-BD87-49AA-8C42-159D75EF50B4}" name="4. Peel glove off over first glove" dataDxfId="457"/>
    <tableColumn id="23" xr3:uid="{FD727F38-5294-48DF-AD9F-4C1263D800D4}" name="5. Discard gloves in waste container" dataDxfId="456"/>
    <tableColumn id="24" xr3:uid="{94E74D7F-E509-469E-B066-79C6F6E5A7FE}" name="1. Unfasten ties" dataDxfId="455"/>
    <tableColumn id="25" xr3:uid="{FE8236B3-6559-4F3C-9F9D-AD7B9072F443}" name="2. Pull gown away from neck and shoulders, touching inside of gown only" dataDxfId="454"/>
    <tableColumn id="26" xr3:uid="{D1B7A5B0-E084-42D9-9A6D-7AAAAB2FDE49}" name="3. Turn gown inside out" dataDxfId="453"/>
    <tableColumn id="27" xr3:uid="{EEAE6C95-6052-4342-BE53-2AD1B4295181}" name="4. Fold or roll into a bundle and discard_x000a_    a. Disposable gowns: Discard in waste receptacle_x000a_    b. Reusable/cloth gowns:  Place in soiled laundry receptacle" dataDxfId="452"/>
    <tableColumn id="28" xr3:uid="{1E778FF3-A7B6-4566-B748-BCFB34DB4A63}" name="Exit Room after Glove/Gown Removal" dataDxfId="451"/>
    <tableColumn id="29" xr3:uid="{475379FC-8720-4C16-B213-61AA1CA181C7}" name="Perform Hand Hygiene" dataDxfId="450"/>
    <tableColumn id="30" xr3:uid="{16C00574-B4E8-49CC-AB9C-4E05BD971C5E}" name="1. Remove goggles/face shield using care to pull_x000a_away from face and not touch front of shield or goggles" dataDxfId="449"/>
    <tableColumn id="31" xr3:uid="{5B6424A0-A9AD-45E8-B832-D2480EEF5D2D}" name="1. Grasp bottom, then top ties or elastics and_x000a_remove" dataDxfId="448"/>
    <tableColumn id="32" xr3:uid="{0D7363D5-D73B-445C-8355-2072049700C5}" name="2. Do not touch the front of the mask or respirator_x000a_(contaminated)" dataDxfId="447"/>
    <tableColumn id="33" xr3:uid="{3674530D-5336-44A5-B5C6-C24EAC39AC1A}" name="3. Dispose of properly" dataDxfId="446"/>
    <tableColumn id="34" xr3:uid="{05E90FFB-F579-4B52-9EF7-BB499A872C06}" name="4. Perform Hand Hygiene" dataDxfId="445"/>
    <tableColumn id="35" xr3:uid="{F098CA66-AE8D-40D3-BAA1-C6672475EA63}" name="5. Employee used proper technique and sequence order to don and remove PPE" dataDxfId="444"/>
    <tableColumn id="36" xr3:uid="{24F0D146-9A6C-4A00-81C5-DAAF7DFF5F52}" name="6. PPE was removed at doorway or anteroom" dataDxfId="443"/>
    <tableColumn id="37" xr3:uid="{D84B268F-2D3E-4859-B5F5-FDBAB54FD223}" name="1. Residents who leave facility for medical appointments (i.e. dialysis, chemotherapy) wear masks outside of room" dataDxfId="442"/>
    <tableColumn id="38" xr3:uid="{E1269F56-0E65-4120-8EEB-B1E849A4A06E}" name="2. Residents who are discharged/transported outside_x000a_of facility wear a mask" dataDxfId="441"/>
    <tableColumn id="18" xr3:uid="{5F0A4664-A70B-4612-BA7C-18BD6FB83459}" name="# Failures" dataDxfId="440">
      <calculatedColumnFormula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E8B25A-7D04-41DF-BF78-647A152B803D}" name="Table22" displayName="Table22" ref="B3:AM250" totalsRowShown="0" headerRowDxfId="439" tableBorderDxfId="438">
  <autoFilter ref="B3:AM250" xr:uid="{E4BE5F67-DEFD-4AB4-BA81-CB1AEA38B35D}"/>
  <tableColumns count="38">
    <tableColumn id="1" xr3:uid="{DDB7843E-B166-44D5-AB30-307D0A94C111}" name="Employee Name" dataDxfId="437"/>
    <tableColumn id="2" xr3:uid="{919B8C23-DF28-4A21-99F4-D33E604C955A}" name="Job Role " dataDxfId="436"/>
    <tableColumn id="19" xr3:uid="{9968F9BA-1AC3-414F-B813-5C9FE1A39890}" name="Location (e.g. Room #, Unit,..)" dataDxfId="435"/>
    <tableColumn id="3" xr3:uid="{53CEEE2B-F12E-4211-9727-521E21B2495A}" name="Audit Date_x000a_(mm/dd/yyyy)" dataDxfId="434"/>
    <tableColumn id="20" xr3:uid="{D8333CC8-2796-44EA-A9B1-7DEA7DC46FA9}" name="Audit Time Block" dataDxfId="433"/>
    <tableColumn id="5" xr3:uid="{B4E4B995-F378-4F86-9046-E621AD4C871E}" name="All facility staff are wearing face covering (no cloth masks)" dataDxfId="432"/>
    <tableColumn id="6" xr3:uid="{860A4981-76E8-4B40-B7F8-40F4DC94B0AD}" name="All facility staff are wearing PPE consistent with current guidance and COVID-19 status in facility" dataDxfId="431"/>
    <tableColumn id="7" xr3:uid="{F5CBA007-A3FD-45B7-8549-21C6EE71EA33}" name="1. Determine and assemble appropriate PPE" dataDxfId="430"/>
    <tableColumn id="8" xr3:uid="{128948C5-D68D-4631-A542-5699B7DEC72D}" name="2. Perform Hand Hygiene" dataDxfId="429"/>
    <tableColumn id="9" xr3:uid="{2B2C4457-59E4-46D1-9802-32DEC924FB1B}" name="1. Don gown first and tie at waist and neck" dataDxfId="428"/>
    <tableColumn id="10" xr3:uid="{FF69FCD1-901A-4FFA-BDD8-D992DAA8FE8F}" name="2. Don mask or N95 respirator" dataDxfId="427"/>
    <tableColumn id="11" xr3:uid="{E1E7E41D-C945-4721-B2F1-1FBE5B2F28D0}" name="3. Secure nosepiece with both hands" dataDxfId="426"/>
    <tableColumn id="12" xr3:uid="{85008153-C2A8-4747-B7AA-3E7A3426F9B6}" name="4. Secure elastic bands or ties securely" dataDxfId="425"/>
    <tableColumn id="13" xr3:uid="{6D6B49ED-7DC1-4F72-9249-341434FD7808}" name="5. Mask or N95 fits snug to face and below chin" dataDxfId="424"/>
    <tableColumn id="14" xr3:uid="{D49CC21C-9EE4-41A8-9AD2-08AA126DBB41}" name="6. Don goggles or face shield " dataDxfId="423"/>
    <tableColumn id="15" xr3:uid="{4E69DCF0-9FC2-4560-8BD3-62CC2BC5E79A}" name="7. Put on gloves" dataDxfId="422"/>
    <tableColumn id="16" xr3:uid="{ADBD706C-F36C-47F6-A877-FF707D3FDEB8}" name="8. Extend gloves to cover wrist/cuff of gown" dataDxfId="421"/>
    <tableColumn id="17" xr3:uid="{AA204137-27CC-46FC-89ED-8AEF6DFBAE63}" name="1. Grasp outside of glove with opposite gloved hand and peel off" dataDxfId="420"/>
    <tableColumn id="4" xr3:uid="{2E80B29A-E030-48E2-A4C7-E96D132936BE}" name="2. Hold removed glove in gloved hand" dataDxfId="419"/>
    <tableColumn id="21" xr3:uid="{E54753C5-CFA1-4718-9971-B58DD80FC123}" name="3. Slide fingers of ungloved hand under remaining_x000a_glove at wrist" dataDxfId="418"/>
    <tableColumn id="22" xr3:uid="{3389ABDC-2FA0-47D6-B00C-C32BE98307EE}" name="4. Peel glove off over first glove" dataDxfId="417"/>
    <tableColumn id="23" xr3:uid="{09ACA903-F4DC-49F8-892B-1C9F348D2B02}" name="5. Discard gloves in waste container" dataDxfId="416"/>
    <tableColumn id="24" xr3:uid="{F33705E7-2BFA-4BCB-90F6-4D80DEB5A5A7}" name="1. Unfasten ties" dataDxfId="415"/>
    <tableColumn id="25" xr3:uid="{CF45A547-75F3-4FCB-ADFE-3B3B73C1CAA4}" name="2. Pull gown away from neck and shoulders, touching inside of gown only" dataDxfId="414"/>
    <tableColumn id="26" xr3:uid="{28FDCBE0-8275-49EC-806E-604860C93832}" name="3. Turn gown inside out" dataDxfId="413"/>
    <tableColumn id="27" xr3:uid="{F7410DBC-7B5B-4258-AE06-E791EF7576F2}" name="4. Fold or roll into a bundle and discard_x000a_    a. Disposable gowns: Discard in waste receptacle_x000a_    b. Reusable/cloth gowns:  Place in soiled laundry receptacle" dataDxfId="412"/>
    <tableColumn id="28" xr3:uid="{4E1F9B5A-3CAC-456B-B894-7ECA2C1EB6D1}" name="Exit Room after Glove/Gown Removal" dataDxfId="411"/>
    <tableColumn id="29" xr3:uid="{04A1C3D2-DC07-4C1F-B0EF-DBE8AC593D3E}" name="Perform Hand Hygiene" dataDxfId="410"/>
    <tableColumn id="30" xr3:uid="{5CDDECD0-7025-42D7-A812-86EC99808647}" name="1. Remove goggles/face shield using care to pull_x000a_away from face and not touch front of shield or goggles" dataDxfId="409"/>
    <tableColumn id="31" xr3:uid="{77FC6647-E05B-4594-9D9F-D5055650FFCE}" name="1. Grasp bottom, then top ties or elastics and_x000a_remove" dataDxfId="408"/>
    <tableColumn id="32" xr3:uid="{020BF411-0CB8-4202-8DDF-309FE7629D6B}" name="2. Do not touch the front of the mask or respirator_x000a_(contaminated)" dataDxfId="407"/>
    <tableColumn id="33" xr3:uid="{2CD5D6F4-FB30-459A-8B22-B3C5816CF8F8}" name="3. Dispose of properly" dataDxfId="406"/>
    <tableColumn id="34" xr3:uid="{9CB28B78-E1AA-47C0-9BC9-1AD429673638}" name="4. Perform Hand Hygiene" dataDxfId="405"/>
    <tableColumn id="35" xr3:uid="{75DDBED4-F710-4996-ADF2-76A98817CD80}" name="5. Employee used proper technique and sequence order to don and remove PPE" dataDxfId="404"/>
    <tableColumn id="36" xr3:uid="{4A8684CA-5C31-4245-969A-3F21652A25A7}" name="6. PPE was removed at doorway or anteroom" dataDxfId="403"/>
    <tableColumn id="37" xr3:uid="{3D451C21-DF7B-47F8-A4F9-EDEB19EECCEA}" name="1. Residents who leave facility for medical appointments (i.e. dialysis, chemotherapy) wear masks outside of room" dataDxfId="402"/>
    <tableColumn id="38" xr3:uid="{E69B348B-C2FC-4884-81A8-7B2B181BEDBF}" name="2. Residents who are discharged/transported outside_x000a_of facility wear a mask" dataDxfId="401"/>
    <tableColumn id="18" xr3:uid="{3D13FD95-DCE6-432A-88C0-5E1EEC26DE18}" name="# Failures" dataDxfId="400">
      <calculatedColumnFormula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61A170-6181-4E65-8562-DF28C5BF00D5}" name="Table224" displayName="Table224" ref="B3:AM250" totalsRowShown="0" headerRowDxfId="399" tableBorderDxfId="398">
  <autoFilter ref="B3:AM250" xr:uid="{E4BE5F67-DEFD-4AB4-BA81-CB1AEA38B35D}"/>
  <tableColumns count="38">
    <tableColumn id="1" xr3:uid="{BB49769D-7F39-496A-B529-47F31A3B0A7A}" name="Employee Name" dataDxfId="397"/>
    <tableColumn id="2" xr3:uid="{ADB7F503-210D-4D52-A311-2B465B0708BD}" name="Job Role " dataDxfId="396"/>
    <tableColumn id="19" xr3:uid="{63AD1F22-7C9F-4040-BA05-418D39E66C1B}" name="Location (e.g. Room #, Unit,..)" dataDxfId="395"/>
    <tableColumn id="3" xr3:uid="{AC565F32-7701-4B66-8FE2-DFE57B20F9B0}" name="Audit Date_x000a_(mm/dd/yyyy)" dataDxfId="394"/>
    <tableColumn id="20" xr3:uid="{2D2DB2DE-0138-4DC9-950B-7C03AF129DC5}" name="Audit Time Block" dataDxfId="393"/>
    <tableColumn id="5" xr3:uid="{E7EB170F-BED7-4A9D-B4EE-A0E6C860EE60}" name="All facility staff are wearing face covering (no cloth masks)" dataDxfId="392"/>
    <tableColumn id="6" xr3:uid="{3099AB3C-4ABD-48AD-993E-4A7C04CAD013}" name="All facility staff are wearing PPE consistent with current guidance and COVID-19 status in facility" dataDxfId="391"/>
    <tableColumn id="7" xr3:uid="{93233060-0492-41A3-9159-9EDACE5096F8}" name="1. Determine and assemble appropriate PPE" dataDxfId="390"/>
    <tableColumn id="8" xr3:uid="{990F2259-2E29-4507-9D6D-ACA912705AFB}" name="2. Perform Hand Hygiene" dataDxfId="389"/>
    <tableColumn id="9" xr3:uid="{4EAEAA9F-A90D-465A-A037-B55E34E0405F}" name="1. Don gown first and tie at waist and neck" dataDxfId="388"/>
    <tableColumn id="10" xr3:uid="{29E886AF-3D25-4717-996D-9121EDF7BB2D}" name="2. Don mask or N95 respirator" dataDxfId="387"/>
    <tableColumn id="11" xr3:uid="{6CC798F3-54D4-49E6-B456-1263E30B4467}" name="3. Secure nosepiece with both hands" dataDxfId="386"/>
    <tableColumn id="12" xr3:uid="{5435260A-4FEF-4A59-8CAF-22021BDDA915}" name="4. Secure elastic bands or ties securely" dataDxfId="385"/>
    <tableColumn id="13" xr3:uid="{7A74A549-AB8A-4E92-9352-6E5926258FA9}" name="5. Mask or N95 fits snug to face and below chin" dataDxfId="384"/>
    <tableColumn id="14" xr3:uid="{6CB56A96-0A57-4023-8E74-A1CA42D6206C}" name="6. Don goggles or face shield " dataDxfId="383"/>
    <tableColumn id="15" xr3:uid="{76E80530-D031-40E8-9938-94E7D1FB6EB8}" name="7. Put on gloves" dataDxfId="382"/>
    <tableColumn id="16" xr3:uid="{0607EBC9-AB23-4FC8-AE9D-2F55C9EFEA8C}" name="8. Extend gloves to cover wrist/cuff of gown" dataDxfId="381"/>
    <tableColumn id="17" xr3:uid="{7490D328-DA1A-4BB2-A337-A63DAAD5F875}" name="1. Grasp outside of glove with opposite gloved hand and peel off" dataDxfId="380"/>
    <tableColumn id="4" xr3:uid="{51E864C2-4434-45CE-91DB-BC0782D6ED8D}" name="2. Hold removed glove in gloved hand" dataDxfId="379"/>
    <tableColumn id="21" xr3:uid="{D9D384E0-6A2F-4168-BB58-F660D385EF96}" name="3. Slide fingers of ungloved hand under remaining_x000a_glove at wrist" dataDxfId="378"/>
    <tableColumn id="22" xr3:uid="{622630F7-602A-4DB5-867B-54630497DA21}" name="4. Peel glove off over first glove" dataDxfId="377"/>
    <tableColumn id="23" xr3:uid="{82E1D2AA-BFFB-4198-81D8-35F369415DC5}" name="5. Discard gloves in waste container" dataDxfId="376"/>
    <tableColumn id="24" xr3:uid="{4E015707-9C60-4B4B-A496-C7BAAD97A61C}" name="1. Unfasten ties" dataDxfId="375"/>
    <tableColumn id="25" xr3:uid="{3ED01F3E-FECD-4EA0-8EBA-045CBBAB7779}" name="2. Pull gown away from neck and shoulders, touching inside of gown only" dataDxfId="374"/>
    <tableColumn id="26" xr3:uid="{818BE679-57D3-4804-BC74-D972DC47673E}" name="3. Turn gown inside out" dataDxfId="373"/>
    <tableColumn id="27" xr3:uid="{A73DCB07-99E9-445E-9653-4DDDEC79DFDD}" name="4. Fold or roll into a bundle and discard_x000a_    a. Disposable gowns: Discard in waste receptacle_x000a_    b. Reusable/cloth gowns:  Place in soiled laundry receptacle" dataDxfId="372"/>
    <tableColumn id="28" xr3:uid="{E728B451-9544-45FB-A96C-075EE35A611E}" name="Exit Room after Glove/Gown Removal" dataDxfId="371"/>
    <tableColumn id="29" xr3:uid="{0CF5A210-261B-4258-A0B1-7E49F6EFEB74}" name="Perform Hand Hygiene" dataDxfId="370"/>
    <tableColumn id="30" xr3:uid="{26AEA073-0CEB-422D-9082-36ED6326C37C}" name="1. Remove goggles/face shield using care to pull_x000a_away from face and not touch front of shield or goggles" dataDxfId="369"/>
    <tableColumn id="31" xr3:uid="{CD1FA151-253B-4F4A-8D2C-9FF3207D8CE3}" name="1. Grasp bottom, then top ties or elastics and_x000a_remove" dataDxfId="368"/>
    <tableColumn id="32" xr3:uid="{1F89AF1D-27B7-486B-8C9C-AE4E4266BD9A}" name="2. Do not touch the front of the mask or respirator_x000a_(contaminated)" dataDxfId="367"/>
    <tableColumn id="33" xr3:uid="{699B1B78-BDEA-4A1E-AF44-8F3FA6898BC4}" name="3. Dispose of properly" dataDxfId="366"/>
    <tableColumn id="34" xr3:uid="{ACCF165E-AEAF-4CEA-80F7-9C867439597F}" name="4. Perform Hand Hygiene" dataDxfId="365"/>
    <tableColumn id="35" xr3:uid="{20FFEB33-AAB9-4DD4-881B-1B074F5BA55F}" name="5. Employee used proper technique and sequence order to don and remove PPE" dataDxfId="364"/>
    <tableColumn id="36" xr3:uid="{0F0CB3CF-AE1B-478A-91C6-D6C839A5EDC7}" name="6. PPE was removed at doorway or anteroom" dataDxfId="363"/>
    <tableColumn id="37" xr3:uid="{D4677215-A39C-4D26-AFA4-56DF6102C803}" name="1. Residents who leave facility for medical appointments (i.e. dialysis, chemotherapy) wear masks outside of room" dataDxfId="362"/>
    <tableColumn id="38" xr3:uid="{8C80565D-1CD3-4FA0-9C3D-E15A1F0EDEDA}" name="2. Residents who are discharged/transported outside_x000a_of facility wear a mask" dataDxfId="361"/>
    <tableColumn id="18" xr3:uid="{B74E18E8-785C-436B-B4B8-1B19CB5E6919}" name="# Failures" dataDxfId="360">
      <calculatedColumnFormula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7CD6E95-18C9-40A8-97FB-AA3F3853B04F}" name="Table2245" displayName="Table2245" ref="B3:AM250" totalsRowShown="0" headerRowDxfId="359" tableBorderDxfId="358">
  <autoFilter ref="B3:AM250" xr:uid="{E4BE5F67-DEFD-4AB4-BA81-CB1AEA38B35D}"/>
  <tableColumns count="38">
    <tableColumn id="1" xr3:uid="{9E6F969E-E039-4678-A2E0-4B7436722A47}" name="Employee Name" dataDxfId="357"/>
    <tableColumn id="2" xr3:uid="{95D89C67-4C1F-42B3-A535-9A1172F37F0D}" name="Job Role" dataDxfId="356"/>
    <tableColumn id="19" xr3:uid="{9E98B9B7-AA61-406E-98C0-A78C29477381}" name="Location (e.g. Room #, Unit,..)" dataDxfId="355"/>
    <tableColumn id="3" xr3:uid="{13BF03ED-E553-483C-B5CD-187CD030716C}" name="Audit Date_x000a_(mm/dd/yyyy)" dataDxfId="354"/>
    <tableColumn id="20" xr3:uid="{E263FF21-B939-470E-9ACA-5EA0628888F0}" name="Audit Time Block" dataDxfId="353"/>
    <tableColumn id="5" xr3:uid="{9B1D72A7-875A-42FE-9627-33F43FFD2631}" name="All facility staff are wearing face covering (no cloth masks)" dataDxfId="352"/>
    <tableColumn id="6" xr3:uid="{CAFFB519-89FE-4C4B-AEDC-2CF2402418DF}" name="All facility staff are wearing PPE consistent with current guidance and COVID-19 status in facility" dataDxfId="351"/>
    <tableColumn id="7" xr3:uid="{DB5FF9D6-ED85-4E1F-83A7-0F06CAFE300F}" name="1. Determine and assemble appropriate PPE" dataDxfId="350"/>
    <tableColumn id="8" xr3:uid="{52382268-3E56-4C10-8D1B-CAF576839BDF}" name="2. Perform Hand Hygiene" dataDxfId="349"/>
    <tableColumn id="9" xr3:uid="{1DC593CA-D81A-49AB-9D9A-36535A6C5710}" name="1. Don gown first and tie at waist and neck" dataDxfId="348"/>
    <tableColumn id="10" xr3:uid="{F1EE8AC5-8FC9-4649-BDBA-5D6A427D83B4}" name="2. Don mask or N95 respirator" dataDxfId="347"/>
    <tableColumn id="11" xr3:uid="{56E3DF53-482D-42A5-B2E2-10F9BC63D042}" name="3. Secure nosepiece with both hands" dataDxfId="346"/>
    <tableColumn id="12" xr3:uid="{6EC0E8D5-BB75-445E-ACC6-D48616AB7974}" name="4. Secure elastic bands or ties securely" dataDxfId="345"/>
    <tableColumn id="13" xr3:uid="{0329D99C-DB7C-4A74-B602-741EC71476E5}" name="5. Mask or N95 fits snug to face and below chin" dataDxfId="344"/>
    <tableColumn id="14" xr3:uid="{99597FD1-4834-4D72-8298-75472E625C6A}" name="6. Don goggles or face shield " dataDxfId="343"/>
    <tableColumn id="15" xr3:uid="{598CA893-303E-492C-8AAA-9721584B698D}" name="7. Put on gloves" dataDxfId="342"/>
    <tableColumn id="16" xr3:uid="{8230FBAF-55E9-45FB-8C15-7C3AFD9155CD}" name="8. Extend gloves to cover wrist/cuff of gown" dataDxfId="341"/>
    <tableColumn id="17" xr3:uid="{D72A8BBC-2811-4B7C-8BD5-8330A25C5687}" name="1. Grasp outside of glove with opposite gloved hand and peel off" dataDxfId="340"/>
    <tableColumn id="4" xr3:uid="{6AA5ECA9-E3FB-41F3-897F-B817A6A717E0}" name="2. Hold removed glove in gloved hand" dataDxfId="339"/>
    <tableColumn id="21" xr3:uid="{26336EEA-229B-45A0-A25B-C787478B8956}" name="3. Slide fingers of ungloved hand under remaining_x000a_glove at wrist" dataDxfId="338"/>
    <tableColumn id="22" xr3:uid="{39077BBB-78DB-4496-8E2C-FFEE78D66480}" name="4. Peel glove off over first glove" dataDxfId="337"/>
    <tableColumn id="23" xr3:uid="{217CDBDA-2FAA-480C-9ABB-57EA32CD9CCE}" name="5. Discard gloves in waste container" dataDxfId="336"/>
    <tableColumn id="24" xr3:uid="{08B66266-7375-4EB8-8B78-6A43C63F20F5}" name="1. Unfasten ties" dataDxfId="335"/>
    <tableColumn id="25" xr3:uid="{1B4B83E2-87FB-47EA-BD55-4F9EF9CDD929}" name="2. Pull gown away from neck and shoulders, touching inside of gown only" dataDxfId="334"/>
    <tableColumn id="26" xr3:uid="{14525ACD-348E-4ED7-9D93-D88A73F45A68}" name="3. Turn gown inside out" dataDxfId="333"/>
    <tableColumn id="27" xr3:uid="{9C28EE18-98F8-4B3D-B77E-15EBD3C16271}" name="4. Fold or roll into a bundle and discard_x000a_    a. Disposable gowns: Discard in waste receptacle_x000a_    b. Reusable/cloth gowns:  Place in soiled laundry receptacle" dataDxfId="332"/>
    <tableColumn id="28" xr3:uid="{C3D5438B-4651-48CA-BE0C-B8CA68AD332B}" name="Exit Room after Glove/Gown Removal" dataDxfId="331"/>
    <tableColumn id="29" xr3:uid="{C7054E98-413A-46EA-81F6-67CBE44D7207}" name="Perform Hand Hygiene" dataDxfId="330"/>
    <tableColumn id="30" xr3:uid="{A7BC35EE-BD51-44B3-A87F-33771910D6DF}" name="1. Remove goggles/face shield using care to pull_x000a_away from face and not touch front of shield or goggles" dataDxfId="329"/>
    <tableColumn id="31" xr3:uid="{AFD11A88-FE71-4F7A-8C27-B31F8A0BE289}" name="1. Grasp bottom, then top ties or elastics and_x000a_remove" dataDxfId="328"/>
    <tableColumn id="32" xr3:uid="{6D8D446D-7778-429C-AF41-A6CE7F2C43C3}" name="2. Do not touch the front of the mask or respirator_x000a_(contaminated)" dataDxfId="327"/>
    <tableColumn id="33" xr3:uid="{3FF518D5-22C7-4D47-A965-32B1B659C097}" name="3. Dispose of properly" dataDxfId="326"/>
    <tableColumn id="34" xr3:uid="{3A84D604-8A44-401F-8EB0-F9C727675CF4}" name="4. Perform Hand Hygiene" dataDxfId="325"/>
    <tableColumn id="35" xr3:uid="{22457EA5-FC6B-483D-A0D0-1BAF393FE415}" name="5. Employee used proper technique and sequence order to don and remove PPE" dataDxfId="324"/>
    <tableColumn id="36" xr3:uid="{4D69A951-2397-413B-B30C-83E1EC91DFF5}" name="6. PPE was removed at doorway or anteroom" dataDxfId="323"/>
    <tableColumn id="37" xr3:uid="{0FBED709-B04C-45BA-803D-869280D965CE}" name="1. Residents who leave facility for medical appointments (i.e. dialysis, chemotherapy) wear masks outside of room" dataDxfId="322"/>
    <tableColumn id="38" xr3:uid="{B0B75ECC-D7EA-443B-98FD-D7057E6E94D0}" name="2. Residents who are discharged/transported outside_x000a_of facility wear a mask" dataDxfId="321"/>
    <tableColumn id="18" xr3:uid="{FF1DAF1E-877D-4B1E-B921-365182E74727}" name="# Failures" dataDxfId="320">
      <calculatedColumnFormula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D171F62-BA12-4DD4-8859-C7CA8469F38A}" name="Table22456" displayName="Table22456" ref="B3:AM250" totalsRowShown="0" headerRowDxfId="319" tableBorderDxfId="318">
  <autoFilter ref="B3:AM250" xr:uid="{E4BE5F67-DEFD-4AB4-BA81-CB1AEA38B35D}"/>
  <tableColumns count="38">
    <tableColumn id="1" xr3:uid="{E53596D3-CD42-44F6-9700-1F70C0FA0210}" name="Employee Name" dataDxfId="317"/>
    <tableColumn id="2" xr3:uid="{8D3F91BA-2EFB-4FC0-A1E4-0A1E9A4C3726}" name="Job Role" dataDxfId="316"/>
    <tableColumn id="19" xr3:uid="{3304945E-BE40-4C23-AA50-A49D4AFAA7AE}" name="Location (e.g. Room #, Unit,..)" dataDxfId="315"/>
    <tableColumn id="3" xr3:uid="{C8CE54FA-12F5-4781-983E-FC78E88CBB1C}" name="Audit Date_x000a_(mm/dd/yyyy)" dataDxfId="314"/>
    <tableColumn id="20" xr3:uid="{AFC815D5-DD88-4320-88E9-8AE4A2E40284}" name="Audit Time Block" dataDxfId="313"/>
    <tableColumn id="5" xr3:uid="{5BC8A13E-3468-40A3-8C6E-4377FD36F85D}" name="All facility staff are wearing face covering (no cloth masks)" dataDxfId="312"/>
    <tableColumn id="6" xr3:uid="{FDCB0DB2-6AF0-4900-8B48-B03845B81C59}" name="All facility staff are wearing PPE consistent with current guidance and COVID-19 status in facility" dataDxfId="311"/>
    <tableColumn id="7" xr3:uid="{148C9AED-27BF-41B8-8B84-9F3372ED0F46}" name="1. Determine and assemble appropriate PPE" dataDxfId="310"/>
    <tableColumn id="8" xr3:uid="{513A44D5-5745-41F4-B748-E2DF7D7F5554}" name="2. Perform Hand Hygiene" dataDxfId="309"/>
    <tableColumn id="9" xr3:uid="{25191467-A8F7-468C-8C3A-708D24B5C976}" name="1. Don gown first and tie at waist and neck" dataDxfId="308"/>
    <tableColumn id="10" xr3:uid="{87D1246F-61A0-4BA4-9C99-574B768C5935}" name="2. Don mask or N95 respirator" dataDxfId="307"/>
    <tableColumn id="11" xr3:uid="{8FB352DA-02F9-4A8A-961E-155EE7C59C91}" name="3. Secure nosepiece with both hands" dataDxfId="306"/>
    <tableColumn id="12" xr3:uid="{924126F3-092A-42AA-BEC9-557334155046}" name="4. Secure elastic bands or ties securely" dataDxfId="305"/>
    <tableColumn id="13" xr3:uid="{AAFBDA11-E48A-429D-993F-EC28408D9250}" name="5. Mask or N95 fits snug to face and below chin" dataDxfId="304"/>
    <tableColumn id="14" xr3:uid="{896AC256-9E5D-48C6-96C9-53DA832C8AE9}" name="6. Don goggles or face shield " dataDxfId="303"/>
    <tableColumn id="15" xr3:uid="{00BA3229-C154-4DCC-A38F-611CAF5A9272}" name="7. Put on gloves" dataDxfId="302"/>
    <tableColumn id="16" xr3:uid="{92BB5394-E213-4B22-B968-734F89C58A66}" name="8. Extend gloves to cover wrist/cuff of gown" dataDxfId="301"/>
    <tableColumn id="17" xr3:uid="{B0961680-3BD0-41C3-8262-E5B9DB364BB4}" name="1. Grasp outside of glove with opposite gloved hand and peel off" dataDxfId="300"/>
    <tableColumn id="4" xr3:uid="{DC960233-A13E-4D05-B614-D8032886F77C}" name="2. Hold removed glove in gloved hand" dataDxfId="299"/>
    <tableColumn id="21" xr3:uid="{8E1C9D50-6178-4F94-8F21-F3AF464A4884}" name="3. Slide fingers of ungloved hand under remaining_x000a_glove at wrist" dataDxfId="298"/>
    <tableColumn id="22" xr3:uid="{DA0A88FB-A7DC-440D-8161-F08B9D464E3F}" name="4. Peel glove off over first glove" dataDxfId="297"/>
    <tableColumn id="23" xr3:uid="{9A09478E-97B4-4898-BD3B-BA38F8E5D843}" name="5. Discard gloves in waste container" dataDxfId="296"/>
    <tableColumn id="24" xr3:uid="{7C2BAF63-74FA-4208-8A77-536DCB23A0EF}" name="1. Unfasten ties" dataDxfId="295"/>
    <tableColumn id="25" xr3:uid="{20CF68CD-8A9F-4628-99C0-A98D2D5E379C}" name="2. Pull gown away from neck and shoulders, touching inside of gown only" dataDxfId="294"/>
    <tableColumn id="26" xr3:uid="{05F43BFF-0675-4595-A692-CAA2038CE7FF}" name="3. Turn gown inside out" dataDxfId="293"/>
    <tableColumn id="27" xr3:uid="{BB66E7AA-D7F7-4650-95D3-5F23D6703586}" name="4. Fold or roll into a bundle and discard_x000a_    a. Disposable gowns: Discard in waste receptacle_x000a_    b. Reusable/cloth gowns:  Place in soiled laundry receptacle" dataDxfId="292"/>
    <tableColumn id="28" xr3:uid="{2F046725-7DA6-4C7E-8F98-0BD865F15E4D}" name="Exit Room after Glove/Gown Removal" dataDxfId="291"/>
    <tableColumn id="29" xr3:uid="{4AB9EA23-A754-44A2-9DE4-6BA6B74380C0}" name="Perform Hand Hygiene" dataDxfId="290"/>
    <tableColumn id="30" xr3:uid="{A88C063C-BCFB-4893-8544-53003106850A}" name="1. Remove goggles/face shield using care to pull_x000a_away from face and not touch front of shield or goggles" dataDxfId="289"/>
    <tableColumn id="31" xr3:uid="{3F81E5FC-70B5-4DA9-9D49-167ECC6BDBBC}" name="1. Grasp bottom, then top ties or elastics and_x000a_remove" dataDxfId="288"/>
    <tableColumn id="32" xr3:uid="{BEA70457-4312-4EB1-9EEA-FE5BC90F8FD5}" name="2. Do not touch the front of the mask or respirator_x000a_(contaminated)" dataDxfId="287"/>
    <tableColumn id="33" xr3:uid="{BD770902-F7E1-4180-81D0-96A2134815BF}" name="3. Dispose of properly" dataDxfId="286"/>
    <tableColumn id="34" xr3:uid="{1385C1F9-EB74-4ABE-AE33-5C8425CAE803}" name="4. Perform Hand Hygiene" dataDxfId="285"/>
    <tableColumn id="35" xr3:uid="{B97676B6-88B2-4C6B-BA48-F3F60903A416}" name="5. Employee used proper technique and sequence order to don and remove PPE" dataDxfId="284"/>
    <tableColumn id="36" xr3:uid="{06B386D5-562C-47CE-9095-B063FC2D1BDE}" name="6. PPE was removed at doorway or anteroom" dataDxfId="283"/>
    <tableColumn id="37" xr3:uid="{FF924CCF-4CAD-4929-A0D0-D31664327DE6}" name="1. Residents who leave facility for medical appointments (i.e. dialysis, chemotherapy) wear masks outside of room" dataDxfId="282"/>
    <tableColumn id="38" xr3:uid="{15DCA60A-F5B0-4668-B3A1-D3716F2839FA}" name="2. Residents who are discharged/transported outside_x000a_of facility wear a mask" dataDxfId="281"/>
    <tableColumn id="18" xr3:uid="{7380A662-A180-4077-96E8-11C0B2243310}" name="# Failures" dataDxfId="280">
      <calculatedColumnFormula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D82394-0969-4FD5-A369-3B54BD07C92B}" name="Table224567" displayName="Table224567" ref="B3:AM250" totalsRowShown="0" headerRowDxfId="279" tableBorderDxfId="278">
  <autoFilter ref="B3:AM250" xr:uid="{E4BE5F67-DEFD-4AB4-BA81-CB1AEA38B35D}"/>
  <tableColumns count="38">
    <tableColumn id="1" xr3:uid="{3A8848DB-D821-4D8D-B9E4-35C74A048D26}" name="Employee Name" dataDxfId="277"/>
    <tableColumn id="2" xr3:uid="{9B18515D-75DD-4831-9A9E-68E56647A80D}" name="Job Role" dataDxfId="276"/>
    <tableColumn id="19" xr3:uid="{98A45FF6-DFCE-454B-BB18-50F392CE6897}" name="Location (e.g. Room #, Unit,..)" dataDxfId="275"/>
    <tableColumn id="3" xr3:uid="{0365A629-B94C-4456-81C2-1981CF2516B0}" name="Audit Date_x000a_(mm/dd/yyyy)" dataDxfId="274"/>
    <tableColumn id="20" xr3:uid="{21E63AAD-10AA-4ABF-A516-013EDE23A2D4}" name="Audit Time Block" dataDxfId="273"/>
    <tableColumn id="5" xr3:uid="{80521035-D3B7-44D5-993C-5CF0F40AEAA6}" name="All facility staff are wearing face covering (no cloth masks)" dataDxfId="272"/>
    <tableColumn id="6" xr3:uid="{F88DD2BC-DAAE-4DAC-BC5B-81BBEEE3DC6A}" name="All facility staff are wearing PPE consistent with current guidance and COVID-19 status in facility" dataDxfId="271"/>
    <tableColumn id="7" xr3:uid="{7924DACD-B638-4118-A346-5D85024A9086}" name="1. Determine and assemble appropriate PPE" dataDxfId="270"/>
    <tableColumn id="8" xr3:uid="{2276D0F9-52CB-4155-BA87-0CBF567E443F}" name="2. Perform Hand Hygiene" dataDxfId="269"/>
    <tableColumn id="9" xr3:uid="{CBD1E4E3-5EDE-49D5-913B-799BCFB35243}" name="1. Don gown first and tie at waist and neck" dataDxfId="268"/>
    <tableColumn id="10" xr3:uid="{1E42105E-BAC6-4D71-AE00-45E801EF5107}" name="2. Don mask or N95 respirator" dataDxfId="267"/>
    <tableColumn id="11" xr3:uid="{D900FA5A-C509-4B7A-9928-2747248DFE0F}" name="3. Secure nosepiece with both hands" dataDxfId="266"/>
    <tableColumn id="12" xr3:uid="{3BFD946E-EA28-41DA-AA11-D14981475983}" name="4. Secure elastic bands or ties securely" dataDxfId="265"/>
    <tableColumn id="13" xr3:uid="{D3454179-4EDE-4E2A-9E7D-C4BD0F79F68A}" name="5. Mask or N95 fits snug to face and below chin" dataDxfId="264"/>
    <tableColumn id="14" xr3:uid="{4B6189A4-8D13-4DFA-9C22-D30A8628123A}" name="6. Don goggles or face shield " dataDxfId="263"/>
    <tableColumn id="15" xr3:uid="{D5A364E4-808C-4C71-B17F-B4AC3FCACB57}" name="7. Put on gloves" dataDxfId="262"/>
    <tableColumn id="16" xr3:uid="{7017E998-DDA9-4FBA-94E7-C39326496EA8}" name="8. Extend gloves to cover wrist/cuff of gown" dataDxfId="261"/>
    <tableColumn id="17" xr3:uid="{CB5372CE-257A-4067-AFF4-0D0782F1BB0E}" name="1. Grasp outside of glove with opposite gloved hand and peel off" dataDxfId="260"/>
    <tableColumn id="4" xr3:uid="{D58B9C3D-092D-4B8D-A5E6-F3C4FFE6E64F}" name="2. Hold removed glove in gloved hand" dataDxfId="259"/>
    <tableColumn id="21" xr3:uid="{AF7074D4-053F-4A83-B553-C4DB89BD9475}" name="3. Slide fingers of ungloved hand under remaining_x000a_glove at wrist" dataDxfId="258"/>
    <tableColumn id="22" xr3:uid="{FA0C5419-E4FB-4901-AD9E-8352F7827C75}" name="4. Peel glove off over first glove" dataDxfId="257"/>
    <tableColumn id="23" xr3:uid="{C0907338-2EDD-4701-891D-5A5A587D46FB}" name="5. Discard gloves in waste container" dataDxfId="256"/>
    <tableColumn id="24" xr3:uid="{DBE0EE4E-F7FB-4075-8547-BB213DC56545}" name="1. Unfasten ties" dataDxfId="255"/>
    <tableColumn id="25" xr3:uid="{B97FA10F-0731-414E-BEB9-737CC40BD9D6}" name="2. Pull gown away from neck and shoulders, touching inside of gown only" dataDxfId="254"/>
    <tableColumn id="26" xr3:uid="{FC3D18A4-296D-435F-831B-C418602C5BCC}" name="3. Turn gown inside out" dataDxfId="253"/>
    <tableColumn id="27" xr3:uid="{809933BF-B35B-4572-A980-951543AE44BA}" name="4. Fold or roll into a bundle and discard_x000a_    a. Disposable gowns: Discard in waste receptacle_x000a_    b. Reusable/cloth gowns:  Place in soiled laundry receptacle" dataDxfId="252"/>
    <tableColumn id="28" xr3:uid="{AC616B8A-C0E1-450C-A07A-0021EA140A0A}" name="Exit Room after Glove/Gown Removal" dataDxfId="251"/>
    <tableColumn id="29" xr3:uid="{CB9ED2A7-024D-4774-83FB-7836C5549634}" name="Perform Hand Hygiene" dataDxfId="250"/>
    <tableColumn id="30" xr3:uid="{57FC4D12-67ED-4941-855F-7D95FBCAE29B}" name="1. Remove goggles/face shield using care to pull_x000a_away from face and not touch front of shield or goggles" dataDxfId="249"/>
    <tableColumn id="31" xr3:uid="{374AB2AE-733F-466A-BAE7-DFC44D290CE7}" name="1. Grasp bottom, then top ties or elastics and_x000a_remove" dataDxfId="248"/>
    <tableColumn id="32" xr3:uid="{3A0DB409-FE55-4F57-89FB-F0D89ADDDE15}" name="2. Do not touch the front of the mask or respirator_x000a_(contaminated)" dataDxfId="247"/>
    <tableColumn id="33" xr3:uid="{B4D600A0-054D-4984-924F-DA8D75B4C116}" name="3. Dispose of properly" dataDxfId="246"/>
    <tableColumn id="34" xr3:uid="{7A9335FA-C7B8-4EDD-ACB9-7B5A3FC64CF4}" name="4. Perform Hand Hygiene" dataDxfId="245"/>
    <tableColumn id="35" xr3:uid="{CA272C32-4C99-470F-8C4E-C3EA59721FEA}" name="5. Employee used proper technique and sequence order to don and remove PPE" dataDxfId="244"/>
    <tableColumn id="36" xr3:uid="{DFBAA9A9-F49A-4630-BE5F-8BECF9DB86C2}" name="6. PPE was removed at doorway or anteroom" dataDxfId="243"/>
    <tableColumn id="37" xr3:uid="{5729BDA6-DDD7-461F-9034-FD912B38CD5E}" name="1. Residents who leave facility for medical appointments (i.e. dialysis, chemotherapy) wear masks outside of room" dataDxfId="242"/>
    <tableColumn id="38" xr3:uid="{5F6DBAD5-2475-4C24-A808-7ABADBB61A57}" name="2. Residents who are discharged/transported outside_x000a_of facility wear a mask" dataDxfId="241"/>
    <tableColumn id="18" xr3:uid="{BE00000E-0EC5-4F44-8B47-5029FB678C26}" name="# Failures" dataDxfId="240">
      <calculatedColumnFormula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997E5CA-9CCA-45F6-95D9-F71FB5AA4C30}" name="Table2245678" displayName="Table2245678" ref="B3:AM250" totalsRowShown="0" headerRowDxfId="239" tableBorderDxfId="238">
  <autoFilter ref="B3:AM250" xr:uid="{E4BE5F67-DEFD-4AB4-BA81-CB1AEA38B35D}"/>
  <tableColumns count="38">
    <tableColumn id="1" xr3:uid="{375C4F8C-67DB-4A3C-B19E-F86642073099}" name="Employee Name" dataDxfId="237"/>
    <tableColumn id="2" xr3:uid="{3CA9449E-5EDE-4F0F-A1F4-EC92F415FC2A}" name="Job Role" dataDxfId="236"/>
    <tableColumn id="19" xr3:uid="{9D290C5C-96AA-48C8-A337-D75E455558B3}" name="Location (e.g. Room #, Unit,..)" dataDxfId="235"/>
    <tableColumn id="3" xr3:uid="{024A63C6-8558-473F-9CE1-B92F58D6A7EB}" name="Audit Date_x000a_(mm/dd/yyyy)" dataDxfId="234"/>
    <tableColumn id="20" xr3:uid="{0A517D4B-FF38-4F2E-A844-47A85B3E861B}" name="Audit Time Block" dataDxfId="233"/>
    <tableColumn id="5" xr3:uid="{B4FB0121-0A4F-44FF-9A67-DBF34BA434A3}" name="All facility staff are wearing face covering (no cloth masks)" dataDxfId="232"/>
    <tableColumn id="6" xr3:uid="{DEB0A9D9-8455-4B98-A1F8-1B34A865EF92}" name="All facility staff are wearing PPE consistent with current guidance and COVID-19 status in facility" dataDxfId="231"/>
    <tableColumn id="7" xr3:uid="{2ABDE9DE-F75A-4EC5-979D-551C7B730D81}" name="1. Determine and assemble appropriate PPE" dataDxfId="230"/>
    <tableColumn id="8" xr3:uid="{55AA9867-C10D-47E3-A279-CB2F05F8F090}" name="2. Perform Hand Hygiene" dataDxfId="229"/>
    <tableColumn id="9" xr3:uid="{1AF17550-3B22-4D34-81B8-BBF5A6F1DA2D}" name="1. Don gown first and tie at waist and neck" dataDxfId="228"/>
    <tableColumn id="10" xr3:uid="{8ED7F800-4DFC-4321-926C-1E9672C1DF6F}" name="2. Don mask or N95 respirator" dataDxfId="227"/>
    <tableColumn id="11" xr3:uid="{248EF69C-03A8-4E2C-BDE8-1BAB8790098F}" name="3. Secure nosepiece with both hands" dataDxfId="226"/>
    <tableColumn id="12" xr3:uid="{5BF886F6-3443-4CD9-BE59-E2AE92DA69A0}" name="4. Secure elastic bands or ties securely" dataDxfId="225"/>
    <tableColumn id="13" xr3:uid="{C20077BD-264F-42BC-B9ED-E37923683578}" name="5. Mask or N95 fits snug to face and below chin" dataDxfId="224"/>
    <tableColumn id="14" xr3:uid="{6983E89E-0B3A-4B54-A187-45808FEC273C}" name="6. Don goggles or face shield " dataDxfId="223"/>
    <tableColumn id="15" xr3:uid="{EB1C987E-16B2-4D08-A7DD-4FAD971632AE}" name="7. Put on gloves" dataDxfId="222"/>
    <tableColumn id="16" xr3:uid="{A3BB09A5-B94A-409E-9456-359522B79B23}" name="8. Extend gloves to cover wrist/cuff of gown" dataDxfId="221"/>
    <tableColumn id="17" xr3:uid="{29000E67-F9C4-4B9B-888F-27E46B216A64}" name="1. Grasp outside of glove with opposite gloved hand and peel off" dataDxfId="220"/>
    <tableColumn id="4" xr3:uid="{7682BAD5-B77C-4798-8D58-29B973C171E3}" name="2. Hold removed glove in gloved hand" dataDxfId="219"/>
    <tableColumn id="21" xr3:uid="{1FCA798B-B8AC-4D33-8973-D344B358F3DF}" name="3. Slide fingers of ungloved hand under remaining_x000a_glove at wrist" dataDxfId="218"/>
    <tableColumn id="22" xr3:uid="{2ED6F5DC-CC5A-4775-9181-F23D493194D7}" name="4. Peel glove off over first glove" dataDxfId="217"/>
    <tableColumn id="23" xr3:uid="{1301943C-4E1F-4FC1-B764-31307DAB9EBE}" name="5. Discard gloves in waste container" dataDxfId="216"/>
    <tableColumn id="24" xr3:uid="{26217806-1216-4C86-8CF1-B10C127E0CD1}" name="1. Unfasten ties" dataDxfId="215"/>
    <tableColumn id="25" xr3:uid="{C8D409FF-8979-47EA-AACF-D426441EE6C3}" name="2. Pull gown away from neck and shoulders, touching inside of gown only" dataDxfId="214"/>
    <tableColumn id="26" xr3:uid="{4DBCCF32-8222-47B8-8D2C-42E9A8031207}" name="3. Turn gown inside out" dataDxfId="213"/>
    <tableColumn id="27" xr3:uid="{F4AF0632-6669-4B9C-80F6-F77024588C32}" name="4. Fold or roll into a bundle and discard_x000a_    a. Disposable gowns: Discard in waste receptacle_x000a_    b. Reusable/cloth gowns:  Place in soiled laundry receptacle" dataDxfId="212"/>
    <tableColumn id="28" xr3:uid="{7D53A131-0978-4E09-9322-4510C2ECD607}" name="Exit Room after Glove/Gown Removal" dataDxfId="211"/>
    <tableColumn id="29" xr3:uid="{21BB9060-8CBE-411A-8FE3-878481142AF5}" name="Perform Hand Hygiene" dataDxfId="210"/>
    <tableColumn id="30" xr3:uid="{5B08FF41-9511-450A-A6CA-48749AE903B0}" name="1. Remove goggles/face shield using care to pull_x000a_away from face and not touch front of shield or goggles" dataDxfId="209"/>
    <tableColumn id="31" xr3:uid="{4B77F7A8-7A9D-44F0-9979-8C4B710136CD}" name="1. Grasp bottom, then top ties or elastics and_x000a_remove" dataDxfId="208"/>
    <tableColumn id="32" xr3:uid="{0DA86DA3-6DB9-4D20-9C16-6B1D4AABF367}" name="2. Do not touch the front of the mask or respirator_x000a_(contaminated)" dataDxfId="207"/>
    <tableColumn id="33" xr3:uid="{B9689948-A186-4B01-9E88-7544D125BE75}" name="3. Dispose of properly" dataDxfId="206"/>
    <tableColumn id="34" xr3:uid="{D8369351-A182-47E0-90F8-0012CCA7251E}" name="4. Perform Hand Hygiene" dataDxfId="205"/>
    <tableColumn id="35" xr3:uid="{5706019F-0411-45B2-A346-E564BF307793}" name="5. Employee used proper technique and sequence order to don and remove PPE" dataDxfId="204"/>
    <tableColumn id="36" xr3:uid="{7F83D309-17FB-4251-8C0B-E724BB17F3A2}" name="6. PPE was removed at doorway or anteroom" dataDxfId="203"/>
    <tableColumn id="37" xr3:uid="{101E3757-F04F-49AB-A928-DD30CBBB7DE2}" name="1. Residents who leave facility for medical appointments (i.e. dialysis, chemotherapy) wear masks outside of room" dataDxfId="202"/>
    <tableColumn id="38" xr3:uid="{3291D191-2226-472A-897B-5D60F4376E01}" name="2. Residents who are discharged/transported outside_x000a_of facility wear a mask" dataDxfId="201"/>
    <tableColumn id="18" xr3:uid="{6D86FBDF-0B56-4F1E-A2EC-55B1B3DF3596}" name="# Failures" dataDxfId="200">
      <calculatedColumnFormula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8F29A2A-7FAC-45B9-B488-77F3AD1AB7DB}" name="Table22456789" displayName="Table22456789" ref="B3:AM250" totalsRowShown="0" headerRowDxfId="199" tableBorderDxfId="198">
  <autoFilter ref="B3:AM250" xr:uid="{E4BE5F67-DEFD-4AB4-BA81-CB1AEA38B35D}"/>
  <tableColumns count="38">
    <tableColumn id="1" xr3:uid="{5C4CCC42-558C-43B6-90F5-58B251E8BFD3}" name="Employee Name" dataDxfId="197"/>
    <tableColumn id="2" xr3:uid="{742BB072-85A7-43CA-99E5-276009C8095D}" name="Job Role" dataDxfId="196"/>
    <tableColumn id="19" xr3:uid="{092650E4-ED3A-412E-B407-CEF4A4FC2772}" name="Location (e.g. Room #, Unit,..)" dataDxfId="195"/>
    <tableColumn id="3" xr3:uid="{3A7FFA6A-2882-4628-9939-EA581233B5D1}" name="Audit Date_x000a_(mm/dd/yyyy)" dataDxfId="194"/>
    <tableColumn id="20" xr3:uid="{DCE93C99-2D6B-4E09-9948-68038F17B4FD}" name="Audit Time Block" dataDxfId="193"/>
    <tableColumn id="5" xr3:uid="{99889D5E-FD74-429C-918B-3D064E991780}" name="All facility staff are wearing face covering (no cloth masks)" dataDxfId="192"/>
    <tableColumn id="6" xr3:uid="{4CC6FF7A-FE9D-4C77-BF14-4AE5492D3616}" name="All facility staff are wearing PPE consistent with current guidance and COVID-19 status in facility" dataDxfId="191"/>
    <tableColumn id="7" xr3:uid="{954B519F-9E71-4524-B7BE-E957CDDBAB41}" name="1. Determine and assemble appropriate PPE" dataDxfId="190"/>
    <tableColumn id="8" xr3:uid="{58071FA8-0ACD-4E64-8415-1902D6B8A853}" name="2. Perform Hand Hygiene" dataDxfId="189"/>
    <tableColumn id="9" xr3:uid="{964ABF77-622D-4DAB-8334-BBB401E62424}" name="1. Don gown first and tie at waist and neck" dataDxfId="188"/>
    <tableColumn id="10" xr3:uid="{37646BEF-802D-4B0D-9982-92A54D834F92}" name="2. Don mask or N95 respirator" dataDxfId="187"/>
    <tableColumn id="11" xr3:uid="{5BFE8FC7-D07C-4282-AB7B-7232CEACDE3A}" name="3. Secure nosepiece with both hands" dataDxfId="186"/>
    <tableColumn id="12" xr3:uid="{2DE85E7D-EAFF-4521-A8B7-837ECDBB514A}" name="4. Secure elastic bands or ties securely" dataDxfId="185"/>
    <tableColumn id="13" xr3:uid="{5E627FF2-4241-41C7-B80D-66C125044365}" name="5. Mask or N95 fits snug to face and below chin" dataDxfId="184"/>
    <tableColumn id="14" xr3:uid="{57B4F634-7000-4F20-8612-A03B4DCE72A4}" name="6. Don goggles or face shield " dataDxfId="183"/>
    <tableColumn id="15" xr3:uid="{5D34F6DE-01C0-48D3-AFEB-FFB3584A801F}" name="7. Put on gloves" dataDxfId="182"/>
    <tableColumn id="16" xr3:uid="{A30E72CD-400F-4A9E-A0CC-C18DA9890261}" name="8. Extend gloves to cover wrist/cuff of gown" dataDxfId="181"/>
    <tableColumn id="17" xr3:uid="{F22AF788-3D8C-4A75-A219-3B509710EB3E}" name="1. Grasp outside of glove with opposite gloved hand and peel off" dataDxfId="180"/>
    <tableColumn id="4" xr3:uid="{599AD33F-096F-4B86-8548-4D456FBA7523}" name="2. Hold removed glove in gloved hand" dataDxfId="179"/>
    <tableColumn id="21" xr3:uid="{B4678A1A-39C4-40BD-8917-B34B45EAD633}" name="3. Slide fingers of ungloved hand under remaining_x000a_glove at wrist" dataDxfId="178"/>
    <tableColumn id="22" xr3:uid="{F3387228-CB1D-48DE-909D-43DAC8690E16}" name="4. Peel glove off over first glove" dataDxfId="177"/>
    <tableColumn id="23" xr3:uid="{AED3D8F7-1E42-41E7-A9B2-948EDE0FA709}" name="5. Discard gloves in waste container" dataDxfId="176"/>
    <tableColumn id="24" xr3:uid="{C354B04D-00A6-4ABB-8A63-9FB7EC9BAB79}" name="1. Unfasten ties" dataDxfId="175"/>
    <tableColumn id="25" xr3:uid="{0470EF8D-2BC5-4C56-8E93-61E7181CEA5E}" name="2. Pull gown away from neck and shoulders, touching inside of gown only" dataDxfId="174"/>
    <tableColumn id="26" xr3:uid="{1A8BFC79-4A06-4884-B50C-205D14C7FB02}" name="3. Turn gown inside out" dataDxfId="173"/>
    <tableColumn id="27" xr3:uid="{4F03C676-E3D3-442E-AC7B-FCC9745EEEE2}" name="4. Fold or roll into a bundle and discard_x000a_    a. Disposable gowns: Discard in waste receptacle_x000a_    b. Reusable/cloth gowns:  Place in soiled laundry receptacle" dataDxfId="172"/>
    <tableColumn id="28" xr3:uid="{91ADB451-2FFA-45F0-A133-54A5A9DEF9AE}" name="Exit Room after Glove/Gown Removal" dataDxfId="171"/>
    <tableColumn id="29" xr3:uid="{DD8A959A-E1AA-4D53-A12A-8F1CE8C8DD94}" name="Perform Hand Hygiene" dataDxfId="170"/>
    <tableColumn id="30" xr3:uid="{D1E17E92-1A99-4722-A5E5-4019069C7FE0}" name="1. Remove goggles/face shield using care to pull_x000a_away from face and not touch front of shield or goggles" dataDxfId="169"/>
    <tableColumn id="31" xr3:uid="{F5358E13-165A-4719-B214-6C2A7317280E}" name="1. Grasp bottom, then top ties or elastics and_x000a_remove" dataDxfId="168"/>
    <tableColumn id="32" xr3:uid="{CF86D61F-1C4E-4023-A379-E029A134410B}" name="2. Do not touch the front of the mask or respirator_x000a_(contaminated)" dataDxfId="167"/>
    <tableColumn id="33" xr3:uid="{30AD5CAC-AFEB-4615-BFE6-3DDE22DE3DFE}" name="3. Dispose of properly" dataDxfId="166"/>
    <tableColumn id="34" xr3:uid="{3DE7C580-4606-46A1-A5D6-316BE0022541}" name="4. Perform Hand Hygiene" dataDxfId="165"/>
    <tableColumn id="35" xr3:uid="{DA413C53-936A-4FDD-9707-48D1A5E827CA}" name="5. Employee used proper technique and sequence order to don and remove PPE" dataDxfId="164"/>
    <tableColumn id="36" xr3:uid="{39093ADB-1FAC-464D-A8F8-BCB51E9E27E8}" name="6. PPE was removed at doorway or anteroom" dataDxfId="163"/>
    <tableColumn id="37" xr3:uid="{E5FF2DAC-D74E-4F47-96A5-2CFD212A5031}" name="1. Residents who leave facility for medical appointments (i.e. dialysis, chemotherapy) wear masks outside of room" dataDxfId="162"/>
    <tableColumn id="38" xr3:uid="{0AF259C4-906D-41D8-8D55-55B1B00C22CD}" name="2. Residents who are discharged/transported outside_x000a_of facility wear a mask" dataDxfId="161"/>
    <tableColumn id="18" xr3:uid="{3BFD884B-E200-4D50-84F3-B3F470B489E2}" name="# Failures" dataDxfId="160">
      <calculatedColumnFormula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F64092-EC05-4911-8BE0-5B320260236C}" name="Table2245678910" displayName="Table2245678910" ref="B3:AM250" totalsRowShown="0" headerRowDxfId="159" tableBorderDxfId="158">
  <autoFilter ref="B3:AM250" xr:uid="{E4BE5F67-DEFD-4AB4-BA81-CB1AEA38B35D}"/>
  <tableColumns count="38">
    <tableColumn id="1" xr3:uid="{335166D8-7903-43BF-B4F1-1EAE2B7C7990}" name="Employee Name" dataDxfId="157"/>
    <tableColumn id="2" xr3:uid="{1F67F3EC-BC47-4F1A-A44D-D273308D8BAF}" name="Job Role" dataDxfId="156"/>
    <tableColumn id="19" xr3:uid="{F51D3B43-27F1-4123-B31A-8B0AFF4EC739}" name="Location (e.g. Room #, Unit,..)" dataDxfId="155"/>
    <tableColumn id="3" xr3:uid="{946F27B5-7C1C-4D34-8168-1677F2475C60}" name="Audit Date_x000a_(mm/dd/yyyy)" dataDxfId="154"/>
    <tableColumn id="20" xr3:uid="{089FCF18-BCDC-461D-959A-7C6A3EB50730}" name="Audit Time Block" dataDxfId="153"/>
    <tableColumn id="5" xr3:uid="{17E823F3-72A4-4B0A-8A27-813976EA8C50}" name="All facility staff are wearing face covering (no cloth masks)" dataDxfId="152"/>
    <tableColumn id="6" xr3:uid="{887F3742-8C70-4186-A3A9-86038B490DBD}" name="All facility staff are wearing PPE consistent with current guidance and COVID-19 status in facility" dataDxfId="151"/>
    <tableColumn id="7" xr3:uid="{48A549E0-A1C6-4CE0-BF6B-17E34AAA8E8C}" name="1. Determine and assemble appropriate PPE" dataDxfId="150"/>
    <tableColumn id="8" xr3:uid="{493B9FEE-310D-40D6-97FD-66F635930C38}" name="2. Perform Hand Hygiene" dataDxfId="149"/>
    <tableColumn id="9" xr3:uid="{AB9F58DF-5B82-41FD-AE5D-4F159AEF5A0A}" name="1. Don gown first and tie at waist and neck" dataDxfId="148"/>
    <tableColumn id="10" xr3:uid="{45306F20-A2A3-4FB6-85EF-132A54A38084}" name="2. Don mask or N95 respirator" dataDxfId="147"/>
    <tableColumn id="11" xr3:uid="{FD840AC0-D1B7-4ACC-B875-661116370B91}" name="3. Secure nosepiece with both hands" dataDxfId="146"/>
    <tableColumn id="12" xr3:uid="{19AFBA77-6C86-42D2-8F7C-118BEC25D817}" name="4. Secure elastic bands or ties securely" dataDxfId="145"/>
    <tableColumn id="13" xr3:uid="{54F7752B-2B1D-4603-AD68-489A86CA1C6A}" name="5. Mask or N95 fits snug to face and below chin" dataDxfId="144"/>
    <tableColumn id="14" xr3:uid="{5F1252F3-F1D2-4DC4-B9BB-FB42599C0366}" name="6. Don goggles or face shield " dataDxfId="143"/>
    <tableColumn id="15" xr3:uid="{744DAD83-CD74-4636-9A49-9255E3C57668}" name="7. Put on gloves" dataDxfId="142"/>
    <tableColumn id="16" xr3:uid="{C063DB16-3938-4590-A995-4DE44B9062C4}" name="8. Extend gloves to cover wrist/cuff of gown" dataDxfId="141"/>
    <tableColumn id="17" xr3:uid="{4E92251E-21A2-4737-A2A2-BD8C6E08A5DC}" name="1. Grasp outside of glove with opposite gloved hand and peel off" dataDxfId="140"/>
    <tableColumn id="4" xr3:uid="{5AB46FC9-3257-4F0A-8E5E-A9E0804D6601}" name="2. Hold removed glove in gloved hand" dataDxfId="139"/>
    <tableColumn id="21" xr3:uid="{10994894-4B81-4F33-8D0F-F112AC19DBED}" name="3. Slide fingers of ungloved hand under remaining_x000a_glove at wrist" dataDxfId="138"/>
    <tableColumn id="22" xr3:uid="{3E7483D6-7A30-4844-98E3-518BAC2D5A0F}" name="4. Peel glove off over first glove" dataDxfId="137"/>
    <tableColumn id="23" xr3:uid="{F6FDAEEB-9387-4D0A-A098-CA6D5CD425FD}" name="5. Discard gloves in waste container" dataDxfId="136"/>
    <tableColumn id="24" xr3:uid="{CE8FD203-79FA-4ACB-A80F-9AAD2050B5A8}" name="1. Unfasten ties" dataDxfId="135"/>
    <tableColumn id="25" xr3:uid="{B38528B4-F91D-4E95-84D1-10A74AB891E2}" name="2. Pull gown away from neck and shoulders, touching inside of gown only" dataDxfId="134"/>
    <tableColumn id="26" xr3:uid="{03B9586C-638E-42C6-A9A9-110C9EA00CBA}" name="3. Turn gown inside out" dataDxfId="133"/>
    <tableColumn id="27" xr3:uid="{5B0DB4CF-4EF8-48DA-ADB9-EDFD13F0F493}" name="4. Fold or roll into a bundle and discard_x000a_    a. Disposable gowns: Discard in waste receptacle_x000a_    b. Reusable/cloth gowns:  Place in soiled laundry receptacle" dataDxfId="132"/>
    <tableColumn id="28" xr3:uid="{19660F8F-F219-4D55-BFDB-06030269E7BC}" name="Exit Room after Glove/Gown Removal" dataDxfId="131"/>
    <tableColumn id="29" xr3:uid="{C0F6D14D-A5B9-4B66-BABB-771A394BEFB0}" name="Perform Hand Hygiene" dataDxfId="130"/>
    <tableColumn id="30" xr3:uid="{26427180-4151-4731-AE96-7A7C4070AB94}" name="1. Remove goggles/face shield using care to pull_x000a_away from face and not touch front of shield or goggles" dataDxfId="129"/>
    <tableColumn id="31" xr3:uid="{B88E9238-A7C2-4CCF-9955-414FBC8406E1}" name="1. Grasp bottom, then top ties or elastics and_x000a_remove" dataDxfId="128"/>
    <tableColumn id="32" xr3:uid="{C924CE15-1B7A-4B70-A323-90ABA32FA500}" name="2. Do not touch the front of the mask or respirator_x000a_(contaminated)" dataDxfId="127"/>
    <tableColumn id="33" xr3:uid="{749975DC-AF22-4E9F-9B4C-66208E4ECF28}" name="3. Dispose of properly" dataDxfId="126"/>
    <tableColumn id="34" xr3:uid="{C394140A-8675-4747-9493-6C2AD0345487}" name="4. Perform Hand Hygiene" dataDxfId="125"/>
    <tableColumn id="35" xr3:uid="{8625055B-3CC8-4251-A816-02E1F82EA537}" name="5. Employee used proper technique and sequence order to don and remove PPE" dataDxfId="124"/>
    <tableColumn id="36" xr3:uid="{0FF6693A-D986-4073-9B20-C47E36EDBE66}" name="6. PPE was removed at doorway or anteroom" dataDxfId="123"/>
    <tableColumn id="37" xr3:uid="{8B2EF51B-E94B-4C88-BA4E-0E8520AF5A15}" name="1. Residents who leave facility for medical appointments (i.e. dialysis, chemotherapy) wear masks outside of room" dataDxfId="122"/>
    <tableColumn id="38" xr3:uid="{51EE38D1-B7B5-4BEA-AB1D-A3B456E0E735}" name="2. Residents who are discharged/transported outside_x000a_of facility wear a mask" dataDxfId="121"/>
    <tableColumn id="18" xr3:uid="{9170E708-CA97-4DD8-8ABF-0CB915D3696C}" name="# Failures" dataDxfId="120">
      <calculatedColumnFormula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645716-C1D6-40E6-AF19-F136D6C2F971}" name="Table224567891011" displayName="Table224567891011" ref="B3:AM250" totalsRowShown="0" headerRowDxfId="119" tableBorderDxfId="118">
  <autoFilter ref="B3:AM250" xr:uid="{E4BE5F67-DEFD-4AB4-BA81-CB1AEA38B35D}"/>
  <tableColumns count="38">
    <tableColumn id="1" xr3:uid="{BEC21D38-6763-47D6-9BBA-4BA31D95C1AF}" name="Employee Name" dataDxfId="117"/>
    <tableColumn id="2" xr3:uid="{995A1EF3-5392-4DA5-AA38-16F1E56C224F}" name="Job Role" dataDxfId="116"/>
    <tableColumn id="19" xr3:uid="{6E1FFADF-6A56-4CAA-A302-2FD2F0F858EF}" name="Location (e.g. Room #, Unit,..)" dataDxfId="115"/>
    <tableColumn id="3" xr3:uid="{EFF8CAED-1A46-4483-AE7A-1AA55D752A62}" name="Audit Date_x000a_(mm/dd/yyyy)" dataDxfId="114"/>
    <tableColumn id="20" xr3:uid="{E623FFD0-05E8-4AE3-9F89-B5106CB4F476}" name="Audit Time Block" dataDxfId="113"/>
    <tableColumn id="5" xr3:uid="{CE67DFAF-FD6E-46B6-B2F8-9285FBF9F46D}" name="All facility staff are wearing face covering (no cloth masks)" dataDxfId="112"/>
    <tableColumn id="6" xr3:uid="{B100181B-11AC-4E02-8899-350BD2948A55}" name="All facility staff are wearing PPE consistent with current guidance and COVID-19 status in facility" dataDxfId="111"/>
    <tableColumn id="7" xr3:uid="{398FB8BF-1871-48AC-870E-7F9791BC577C}" name="1. Determine and assemble appropriate PPE" dataDxfId="110"/>
    <tableColumn id="8" xr3:uid="{F37DBD54-FC8E-42F7-B87A-9B787480F33C}" name="2. Perform Hand Hygiene" dataDxfId="109"/>
    <tableColumn id="9" xr3:uid="{42329D48-1E8E-4DF8-8713-C6B9DD3D6818}" name="1. Don gown first and tie at waist and neck" dataDxfId="108"/>
    <tableColumn id="10" xr3:uid="{CD510C1D-0A6E-47E4-B128-55B1FE7021E7}" name="2. Don mask or N95 respirator" dataDxfId="107"/>
    <tableColumn id="11" xr3:uid="{0768A62B-0EA2-461E-81A8-3E6146A9E319}" name="3. Secure nosepiece with both hands" dataDxfId="106"/>
    <tableColumn id="12" xr3:uid="{55A49D37-AAE7-4CB4-AC2B-E20F3FEAFFF2}" name="4. Secure elastic bands or ties securely" dataDxfId="105"/>
    <tableColumn id="13" xr3:uid="{EC295ABA-F298-4FC3-B8F8-569ECF4DDFD3}" name="5. Mask or N95 fits snug to face and below chin" dataDxfId="104"/>
    <tableColumn id="14" xr3:uid="{085D0C69-16D5-4834-9C3C-72C2999B1586}" name="6. Don goggles or face shield " dataDxfId="103"/>
    <tableColumn id="15" xr3:uid="{D9DA4C3B-F9F8-4177-9518-BB9F7FD4CDFD}" name="7. Put on gloves" dataDxfId="102"/>
    <tableColumn id="16" xr3:uid="{B2FD7E4C-68AE-4558-B646-21BE9A77D2A5}" name="8. Extend gloves to cover wrist/cuff of gown" dataDxfId="101"/>
    <tableColumn id="17" xr3:uid="{2752F841-16EB-4849-BA1C-F69CD92B9E89}" name="1. Grasp outside of glove with opposite gloved hand and peel off" dataDxfId="100"/>
    <tableColumn id="4" xr3:uid="{41A8D37B-566A-46FB-9436-39DF7F86F19D}" name="2. Hold removed glove in gloved hand" dataDxfId="99"/>
    <tableColumn id="21" xr3:uid="{98666C24-12C9-4DD0-9E56-F44032801E78}" name="3. Slide fingers of ungloved hand under remaining_x000a_glove at wrist" dataDxfId="98"/>
    <tableColumn id="22" xr3:uid="{4140CDA8-D30F-4582-9231-7D0A0010D688}" name="4. Peel glove off over first glove" dataDxfId="97"/>
    <tableColumn id="23" xr3:uid="{A5EA6AC4-0116-4301-B3B7-4CC1AF1CCEC7}" name="5. Discard gloves in waste container" dataDxfId="96"/>
    <tableColumn id="24" xr3:uid="{2753BB6D-4359-4421-865E-57945D7ACDD4}" name="1. Unfasten ties" dataDxfId="95"/>
    <tableColumn id="25" xr3:uid="{7F6130D6-2B6B-4E3D-8573-C7E562D029D9}" name="2. Pull gown away from neck and shoulders, touching inside of gown only" dataDxfId="94"/>
    <tableColumn id="26" xr3:uid="{62A7F232-0D7D-43A2-A224-2A3547FE9C09}" name="3. Turn gown inside out" dataDxfId="93"/>
    <tableColumn id="27" xr3:uid="{C54FAD96-CC55-43FC-BCF1-E8CCFFE6329C}" name="4. Fold or roll into a bundle and discard_x000a_    a. Disposable gowns: Discard in waste receptacle_x000a_    b. Reusable/cloth gowns:  Place in soiled laundry receptacle" dataDxfId="92"/>
    <tableColumn id="28" xr3:uid="{681A9D87-6531-46F4-8617-DEBEB5EC27E6}" name="Exit Room after Glove/Gown Removal" dataDxfId="91"/>
    <tableColumn id="29" xr3:uid="{E56DC4BC-CEDC-4CB4-90D0-832BDCBA3A7B}" name="Perform Hand Hygiene" dataDxfId="90"/>
    <tableColumn id="30" xr3:uid="{FA0B95A7-E71E-496B-89E4-CC866F62FE52}" name="1. Remove goggles/face shield using care to pull_x000a_away from face and not touch front of shield or goggles" dataDxfId="89"/>
    <tableColumn id="31" xr3:uid="{BFD5E894-5E07-4C5E-99ED-15C223F3EED1}" name="1. Grasp bottom, then top ties or elastics and_x000a_remove" dataDxfId="88"/>
    <tableColumn id="32" xr3:uid="{9A0C6774-FA9E-4ADB-8E8C-69ABE4936042}" name="2. Do not touch the front of the mask or respirator_x000a_(contaminated)" dataDxfId="87"/>
    <tableColumn id="33" xr3:uid="{FB302360-273A-4194-AAB7-4ADA4A95A8FF}" name="3. Dispose of properly" dataDxfId="86"/>
    <tableColumn id="34" xr3:uid="{66C525A5-90CC-4A4C-A564-86082186E555}" name="4. Perform Hand Hygiene" dataDxfId="85"/>
    <tableColumn id="35" xr3:uid="{0DAEC6FF-CE41-4EAB-A2CB-7158EE8762F2}" name="5. Employee used proper technique and sequence order to don and remove PPE" dataDxfId="84"/>
    <tableColumn id="36" xr3:uid="{24F92E7F-0BDE-4D76-961C-FB318478A253}" name="6. PPE was removed at doorway or anteroom" dataDxfId="83"/>
    <tableColumn id="37" xr3:uid="{B6B861E9-67EB-4F7A-8FF7-AD15B80F0F53}" name="1. Residents who leave facility for medical appointments (i.e. dialysis, chemotherapy) wear masks outside of room" dataDxfId="82"/>
    <tableColumn id="38" xr3:uid="{A40202F7-A056-4E67-9A88-52ADF3A218A3}" name="2. Residents who are discharged/transported outside_x000a_of facility wear a mask" dataDxfId="81"/>
    <tableColumn id="18" xr3:uid="{37D49261-9A17-4C84-B05F-238492D3AC60}" name="# Failures" dataDxfId="80">
      <calculatedColumnFormula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C67E79-C3E4-479F-9E32-26637BFE1311}" name="Table22456789101112" displayName="Table22456789101112" ref="B3:AM250" totalsRowShown="0" headerRowDxfId="79" tableBorderDxfId="78">
  <autoFilter ref="B3:AM250" xr:uid="{E4BE5F67-DEFD-4AB4-BA81-CB1AEA38B35D}"/>
  <tableColumns count="38">
    <tableColumn id="1" xr3:uid="{CA54E5DC-D258-4934-84B2-F4251D564A5E}" name="Employee Name" dataDxfId="77"/>
    <tableColumn id="2" xr3:uid="{BF5FC764-ED4A-47BA-808F-BD801095FA3E}" name="Job Role" dataDxfId="76"/>
    <tableColumn id="19" xr3:uid="{E4F5F854-381B-4625-845E-D11F9BABEFD9}" name="Location (e.g. Room #, Unit,..)" dataDxfId="75"/>
    <tableColumn id="3" xr3:uid="{88D02EC1-94DF-4BC6-BEFA-9802F40651D6}" name="Audit Date_x000a_(mm/dd/yyyy)" dataDxfId="74"/>
    <tableColumn id="20" xr3:uid="{89ECC50D-329E-4942-9E06-60CFA9D018DB}" name="Audit Time Block" dataDxfId="73"/>
    <tableColumn id="5" xr3:uid="{05593EDC-1DED-4B68-B2DB-4406BCED4222}" name="All facility staff are wearing face covering (no cloth masks)" dataDxfId="72"/>
    <tableColumn id="6" xr3:uid="{9C30F0EA-4CEE-4563-89FD-FF8DA8553309}" name="All facility staff are wearing PPE consistent with current guidance and COVID-19 status in facility" dataDxfId="71"/>
    <tableColumn id="7" xr3:uid="{5C927B95-BB0A-457E-9EDD-A29EBA9777A6}" name="1. Determine and assemble appropriate PPE" dataDxfId="70"/>
    <tableColumn id="8" xr3:uid="{AF2063D2-38E5-4149-9D79-4344283A7F88}" name="2. Perform Hand Hygiene" dataDxfId="69"/>
    <tableColumn id="9" xr3:uid="{026658D5-3D61-4FBE-A283-BB36D864CC45}" name="1. Don gown first and tie at waist and neck" dataDxfId="68"/>
    <tableColumn id="10" xr3:uid="{638B8691-2815-45B6-B3D4-37F4267A2525}" name="2. Don mask or N95 respirator" dataDxfId="67"/>
    <tableColumn id="11" xr3:uid="{808EA479-8E67-48D3-941C-5643817C2E04}" name="3. Secure nosepiece with both hands" dataDxfId="66"/>
    <tableColumn id="12" xr3:uid="{4976F921-BA95-458C-9D18-8B7569C8C1FB}" name="4. Secure elastic bands or ties securely" dataDxfId="65"/>
    <tableColumn id="13" xr3:uid="{D77E00AA-93E8-4B3F-B897-6FF67970FA05}" name="5. Mask or N95 fits snug to face and below chin" dataDxfId="64"/>
    <tableColumn id="14" xr3:uid="{B3109807-E99A-4F78-B9A7-E67C84CFFCE4}" name="6. Don goggles or face shield " dataDxfId="63"/>
    <tableColumn id="15" xr3:uid="{44E8B662-0EB4-46CC-AB56-1AC10110E2E5}" name="7. Put on gloves" dataDxfId="62"/>
    <tableColumn id="16" xr3:uid="{422CB185-5B40-4793-BFC9-8B80C4D82A6F}" name="8. Extend gloves to cover wrist/cuff of gown" dataDxfId="61"/>
    <tableColumn id="17" xr3:uid="{AFAE06DC-18B7-49F4-978E-D03407D725A8}" name="1. Grasp outside of glove with opposite gloved hand and peel off" dataDxfId="60"/>
    <tableColumn id="4" xr3:uid="{A95CE938-6223-471A-AC56-166C0DC12554}" name="2. Hold removed glove in gloved hand" dataDxfId="59"/>
    <tableColumn id="21" xr3:uid="{FD9D7B00-EF98-400D-AA57-48AC6EDAFA8A}" name="3. Slide fingers of ungloved hand under remaining_x000a_glove at wrist" dataDxfId="58"/>
    <tableColumn id="22" xr3:uid="{61B3AED8-56A1-4EA1-8624-CAA62C66D1CB}" name="4. Peel glove off over first glove" dataDxfId="57"/>
    <tableColumn id="23" xr3:uid="{196357C6-4F6C-496F-951F-036F59866953}" name="5. Discard gloves in waste container" dataDxfId="56"/>
    <tableColumn id="24" xr3:uid="{014E14B0-CBC6-4D25-90F3-D0A6E7091CC4}" name="1. Unfasten ties" dataDxfId="55"/>
    <tableColumn id="25" xr3:uid="{E185D04F-C0F3-4311-8F80-1D3B81CBC4AB}" name="2. Pull gown away from neck and shoulders, touching inside of gown only" dataDxfId="54"/>
    <tableColumn id="26" xr3:uid="{CF19A81F-1C2A-4049-8259-91218EA881DC}" name="3. Turn gown inside out" dataDxfId="53"/>
    <tableColumn id="27" xr3:uid="{580DE57B-E5C5-45C3-9727-E45BEDE85DCE}" name="4. Fold or roll into a bundle and discard_x000a_    a. Disposable gowns: Discard in waste receptacle_x000a_    b. Reusable/cloth gowns:  Place in soiled laundry receptacle" dataDxfId="52"/>
    <tableColumn id="28" xr3:uid="{A89E0A7A-7AA3-4842-BEE1-101C51AE5C44}" name="Exit Room after Glove/Gown Removal" dataDxfId="51"/>
    <tableColumn id="29" xr3:uid="{CC2B9401-BC7E-4C3A-A4B6-743835B0A8D8}" name="Perform Hand Hygiene" dataDxfId="50"/>
    <tableColumn id="30" xr3:uid="{EE3F7499-CD3D-4C76-90E9-4F2D86FA6DF5}" name="1. Remove goggles/face shield using care to pull_x000a_away from face and not touch front of shield or goggles" dataDxfId="49"/>
    <tableColumn id="31" xr3:uid="{0D6B7AC3-8FA5-40E4-B9A0-221AEBDB3113}" name="1. Grasp bottom, then top ties or elastics and_x000a_remove" dataDxfId="48"/>
    <tableColumn id="32" xr3:uid="{AE0C5CC4-F2C6-484D-AA54-C91061273381}" name="2. Do not touch the front of the mask or respirator_x000a_(contaminated)" dataDxfId="47"/>
    <tableColumn id="33" xr3:uid="{7257817F-C66F-47BC-BE44-13835DB089AB}" name="3. Dispose of properly" dataDxfId="46"/>
    <tableColumn id="34" xr3:uid="{130BD60F-0413-4A88-99FF-0366D9DDA42C}" name="4. Perform Hand Hygiene" dataDxfId="45"/>
    <tableColumn id="35" xr3:uid="{7BD9815D-A36D-45B6-B727-F03B39410164}" name="5. Employee used proper technique and sequence order to don and remove PPE" dataDxfId="44"/>
    <tableColumn id="36" xr3:uid="{13251F77-0F9A-4A6D-A0C9-4E639B40CAB5}" name="6. PPE was removed at doorway or anteroom" dataDxfId="43"/>
    <tableColumn id="37" xr3:uid="{CFC3F5A0-AD4D-4A19-8C48-3D3029C5DD6F}" name="1. Residents who leave facility for medical appointments (i.e. dialysis, chemotherapy) wear masks outside of room" dataDxfId="42"/>
    <tableColumn id="38" xr3:uid="{7E624387-43EB-4643-951F-CBBCC1B0119E}" name="2. Residents who are discharged/transported outside_x000a_of facility wear a mask" dataDxfId="41"/>
    <tableColumn id="18" xr3:uid="{67AFF6EA-9A40-4AE6-9735-16EE91128951}" name="# Failures" dataDxfId="40">
      <calculatedColumnFormula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3DEFC4A-D516-47DC-B343-26036F893837}" name="Table2245678910111213" displayName="Table2245678910111213" ref="B3:AM250" totalsRowShown="0" headerRowDxfId="39" tableBorderDxfId="38">
  <autoFilter ref="B3:AM250" xr:uid="{E4BE5F67-DEFD-4AB4-BA81-CB1AEA38B35D}"/>
  <tableColumns count="38">
    <tableColumn id="1" xr3:uid="{46B3B189-FD86-4106-BA3F-94ABC0BCAB81}" name="Employee Name" dataDxfId="37"/>
    <tableColumn id="2" xr3:uid="{91AF664E-6D8F-4EAF-A762-F463B92FA511}" name="Job Role" dataDxfId="36"/>
    <tableColumn id="19" xr3:uid="{C4565307-031B-4D57-96B1-C1706C14ABC0}" name="Location (e.g. Room #, Unit,..)" dataDxfId="35"/>
    <tableColumn id="3" xr3:uid="{3A480DD6-F9FD-473C-A008-03DBA36DAC2A}" name="Audit Date_x000a_(mm/dd/yyyy)" dataDxfId="34"/>
    <tableColumn id="20" xr3:uid="{DD2DA7DF-BF71-4682-A523-3AC4C2553D88}" name="Audit Time Block" dataDxfId="33"/>
    <tableColumn id="5" xr3:uid="{5A9BD916-2A20-470F-86CB-3BB5CFD63042}" name="All facility staff are wearing face covering (no cloth masks)" dataDxfId="32"/>
    <tableColumn id="6" xr3:uid="{5CF44CAE-C78B-49B8-B170-6F1EA0FA8738}" name="All facility staff are wearing PPE consistent with current guidance and COVID-19 status in facility" dataDxfId="31"/>
    <tableColumn id="7" xr3:uid="{1D3E83D2-3DC4-415B-BF40-59499BDC5B29}" name="1. Determine and assemble appropriate PPE" dataDxfId="30"/>
    <tableColumn id="8" xr3:uid="{55A99EE9-AA04-4C63-8D55-75A10E07FF82}" name="2. Perform Hand Hygiene" dataDxfId="29"/>
    <tableColumn id="9" xr3:uid="{D79F9BB9-7D16-42F3-9D6B-88EA5155A273}" name="1. Don gown first and tie at waist and neck" dataDxfId="28"/>
    <tableColumn id="10" xr3:uid="{6AEAEB2A-F055-473B-95E9-9A69BC3EAD42}" name="2. Don mask or N95 respirator" dataDxfId="27"/>
    <tableColumn id="11" xr3:uid="{4E320D7B-E216-43CD-B551-12102A6EF10C}" name="3. Secure nosepiece with both hands" dataDxfId="26"/>
    <tableColumn id="12" xr3:uid="{99E40068-B2FA-4A80-8D54-816A2B96507B}" name="4. Secure elastic bands or ties securely" dataDxfId="25"/>
    <tableColumn id="13" xr3:uid="{EF91134B-E634-4603-85EE-2A51E062EF85}" name="5. Mask or N95 fits snug to face and below chin" dataDxfId="24"/>
    <tableColumn id="14" xr3:uid="{044A70DA-E2DA-4648-AB7E-73964185D397}" name="6. Don goggles or face shield " dataDxfId="23"/>
    <tableColumn id="15" xr3:uid="{400CC7EA-6FE0-4EFC-853A-DD16EAB27BE1}" name="7. Put on gloves" dataDxfId="22"/>
    <tableColumn id="16" xr3:uid="{97D5082F-FE7D-4B7A-9D4C-7CA50980B5CD}" name="8. Extend gloves to cover wrist/cuff of gown" dataDxfId="21"/>
    <tableColumn id="17" xr3:uid="{9935C9F1-AD20-4743-9E6A-085685889332}" name="1. Grasp outside of glove with opposite gloved hand and peel off" dataDxfId="20"/>
    <tableColumn id="4" xr3:uid="{BFC76F3E-C3D2-4AFE-AB16-E15E01E52BC3}" name="2. Hold removed glove in gloved hand" dataDxfId="19"/>
    <tableColumn id="21" xr3:uid="{673AB4D6-7EE9-4F9E-9B5C-798101B0A61E}" name="3. Slide fingers of ungloved hand under remaining_x000a_glove at wrist" dataDxfId="18"/>
    <tableColumn id="22" xr3:uid="{197B5019-C857-4EBD-B0FD-824CBB985B4E}" name="4. Peel glove off over first glove" dataDxfId="17"/>
    <tableColumn id="23" xr3:uid="{42BD693E-CFC5-4A32-B2FC-A0917D79CD0B}" name="5. Discard gloves in waste container" dataDxfId="16"/>
    <tableColumn id="24" xr3:uid="{D13E8218-C6D9-47DA-9450-858C06021DD5}" name="1. Unfasten ties" dataDxfId="15"/>
    <tableColumn id="25" xr3:uid="{ABE3CBEA-03DD-4749-BE7C-25610A7A7B09}" name="2. Pull gown away from neck and shoulders, touching inside of gown only" dataDxfId="14"/>
    <tableColumn id="26" xr3:uid="{7F9AECCE-BA36-48B3-9F55-FE10C4E3E138}" name="3. Turn gown inside out" dataDxfId="13"/>
    <tableColumn id="27" xr3:uid="{CFC41761-E036-419B-B86B-69C04AA192F5}" name="4. Fold or roll into a bundle and discard_x000a_    a. Disposable gowns: Discard in waste receptacle_x000a_    b. Reusable/cloth gowns:  Place in soiled laundry receptacle" dataDxfId="12"/>
    <tableColumn id="28" xr3:uid="{724E30CB-D9E3-47EA-8392-8F0E0E7AD532}" name="Exit Room after Glove/Gown Removal" dataDxfId="11"/>
    <tableColumn id="29" xr3:uid="{DF6224E6-388A-4228-BE47-F1109CB2EF93}" name="Perform Hand Hygiene" dataDxfId="10"/>
    <tableColumn id="30" xr3:uid="{A2BE8717-D5AC-4BC6-82FB-931334683282}" name="1. Remove goggles/face shield using care to pull_x000a_away from face and not touch front of shield or goggles" dataDxfId="9"/>
    <tableColumn id="31" xr3:uid="{C3A747F0-63B6-497F-855C-7D50E6F1AABC}" name="1. Grasp bottom, then top ties or elastics and_x000a_remove" dataDxfId="8"/>
    <tableColumn id="32" xr3:uid="{470EF7CB-3792-4CA0-B817-B59531D6D947}" name="2. Do not touch the front of the mask or respirator_x000a_(contaminated)" dataDxfId="7"/>
    <tableColumn id="33" xr3:uid="{57CEC9A4-39B5-4A78-BFEE-F70D260779DA}" name="3. Dispose of properly" dataDxfId="6"/>
    <tableColumn id="34" xr3:uid="{3F7C8207-D66B-44D1-87B8-ADA0D11A41F1}" name="4. Perform Hand Hygiene" dataDxfId="5"/>
    <tableColumn id="35" xr3:uid="{9FEF84AD-5821-44BB-8A84-9AB0412E15F3}" name="5. Employee used proper technique and sequence order to don and remove PPE" dataDxfId="4"/>
    <tableColumn id="36" xr3:uid="{E75DCF62-D18B-4F0D-BAB7-459AF3075A41}" name="6. PPE was removed at doorway or anteroom" dataDxfId="3"/>
    <tableColumn id="37" xr3:uid="{090B5530-699D-43E3-9A85-BC31856A45DC}" name="1. Residents who leave facility for medical appointments (i.e. dialysis, chemotherapy) wear masks outside of room" dataDxfId="2"/>
    <tableColumn id="38" xr3:uid="{96D402B2-DFE8-4D00-8159-AE53DD3C7C36}" name="2. Residents who are discharged/transported outside_x000a_of facility wear a mask" dataDxfId="1"/>
    <tableColumn id="18" xr3:uid="{FA080638-D9A8-47D4-BDA7-D515EFB95664}" name="# Failures" dataDxfId="0">
      <calculatedColumnFormula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AB40-0440-4CD6-B96D-90FAF9C01777}">
  <dimension ref="A1:F24"/>
  <sheetViews>
    <sheetView workbookViewId="0">
      <selection activeCell="F1" sqref="F1"/>
    </sheetView>
  </sheetViews>
  <sheetFormatPr defaultRowHeight="14.4"/>
  <cols>
    <col min="1" max="1" width="14.33203125" bestFit="1" customWidth="1"/>
  </cols>
  <sheetData>
    <row r="1" spans="1:6">
      <c r="A1" s="11">
        <f ca="1">IF(INSTRUCTIONS!$B$15="",DATE(YEAR(TODAY()),1,1),DATE(INSTRUCTIONS!$B$15,1,1))</f>
        <v>44197</v>
      </c>
      <c r="C1" t="s">
        <v>0</v>
      </c>
      <c r="D1" t="s">
        <v>1</v>
      </c>
      <c r="F1" t="s">
        <v>2</v>
      </c>
    </row>
    <row r="2" spans="1:6">
      <c r="A2" s="11">
        <f ca="1">DATE(YEAR(A1),MONTH(A1)+1,1)</f>
        <v>44228</v>
      </c>
      <c r="C2" t="s">
        <v>3</v>
      </c>
      <c r="D2" t="s">
        <v>4</v>
      </c>
      <c r="F2" t="s">
        <v>5</v>
      </c>
    </row>
    <row r="3" spans="1:6">
      <c r="A3" s="11">
        <f t="shared" ref="A3:A12" ca="1" si="0">DATE(YEAR(A2),MONTH(A2)+1,1)</f>
        <v>44256</v>
      </c>
      <c r="C3" t="s">
        <v>6</v>
      </c>
      <c r="D3" t="s">
        <v>7</v>
      </c>
      <c r="F3" t="s">
        <v>8</v>
      </c>
    </row>
    <row r="4" spans="1:6">
      <c r="A4" s="11">
        <f t="shared" ca="1" si="0"/>
        <v>44287</v>
      </c>
      <c r="C4" t="s">
        <v>9</v>
      </c>
      <c r="D4" t="s">
        <v>10</v>
      </c>
      <c r="F4" t="s">
        <v>11</v>
      </c>
    </row>
    <row r="5" spans="1:6">
      <c r="A5" s="11">
        <f t="shared" ca="1" si="0"/>
        <v>44317</v>
      </c>
      <c r="F5" t="s">
        <v>12</v>
      </c>
    </row>
    <row r="6" spans="1:6">
      <c r="A6" s="11">
        <f t="shared" ca="1" si="0"/>
        <v>44348</v>
      </c>
      <c r="F6" t="s">
        <v>13</v>
      </c>
    </row>
    <row r="7" spans="1:6">
      <c r="A7" s="11">
        <f t="shared" ca="1" si="0"/>
        <v>44378</v>
      </c>
      <c r="F7" t="s">
        <v>14</v>
      </c>
    </row>
    <row r="8" spans="1:6">
      <c r="A8" s="11">
        <f t="shared" ca="1" si="0"/>
        <v>44409</v>
      </c>
      <c r="F8" t="s">
        <v>15</v>
      </c>
    </row>
    <row r="9" spans="1:6">
      <c r="A9" s="11">
        <f t="shared" ca="1" si="0"/>
        <v>44440</v>
      </c>
      <c r="F9" t="s">
        <v>16</v>
      </c>
    </row>
    <row r="10" spans="1:6">
      <c r="A10" s="11">
        <f t="shared" ca="1" si="0"/>
        <v>44470</v>
      </c>
      <c r="F10" t="s">
        <v>17</v>
      </c>
    </row>
    <row r="11" spans="1:6">
      <c r="A11" s="11">
        <f t="shared" ca="1" si="0"/>
        <v>44501</v>
      </c>
      <c r="F11" t="s">
        <v>18</v>
      </c>
    </row>
    <row r="12" spans="1:6">
      <c r="A12" s="11">
        <f t="shared" ca="1" si="0"/>
        <v>44531</v>
      </c>
      <c r="F12" t="s">
        <v>19</v>
      </c>
    </row>
    <row r="13" spans="1:6">
      <c r="A13" s="11"/>
      <c r="F13" t="s">
        <v>20</v>
      </c>
    </row>
    <row r="14" spans="1:6">
      <c r="A14" s="11"/>
      <c r="F14" t="s">
        <v>21</v>
      </c>
    </row>
    <row r="15" spans="1:6">
      <c r="A15" s="11"/>
    </row>
    <row r="16" spans="1:6">
      <c r="A16" s="11"/>
    </row>
    <row r="17" spans="1:1">
      <c r="A17" s="11"/>
    </row>
    <row r="18" spans="1:1">
      <c r="A18" s="11"/>
    </row>
    <row r="19" spans="1:1">
      <c r="A19" s="11"/>
    </row>
    <row r="20" spans="1:1">
      <c r="A20" s="11"/>
    </row>
    <row r="21" spans="1:1">
      <c r="A21" s="11"/>
    </row>
    <row r="22" spans="1:1">
      <c r="A22" s="11"/>
    </row>
    <row r="23" spans="1:1">
      <c r="A23" s="11"/>
    </row>
    <row r="24" spans="1:1">
      <c r="A2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E9E3-EF0D-4F93-AC8F-CDCEEC3B3FB3}">
  <sheetPr>
    <tabColor rgb="FFFFFF00"/>
    <pageSetUpPr fitToPage="1"/>
  </sheetPr>
  <dimension ref="A1:N45"/>
  <sheetViews>
    <sheetView workbookViewId="0">
      <selection sqref="A1:L1"/>
    </sheetView>
  </sheetViews>
  <sheetFormatPr defaultColWidth="8.88671875" defaultRowHeight="13.8"/>
  <cols>
    <col min="1" max="1" width="30.109375" style="1" customWidth="1"/>
    <col min="2" max="2" width="20.109375" style="1" customWidth="1"/>
    <col min="3" max="16384" width="8.88671875" style="1"/>
  </cols>
  <sheetData>
    <row r="1" spans="1:14" ht="45" customHeight="1">
      <c r="A1" s="66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4" ht="17.399999999999999" customHeight="1"/>
    <row r="3" spans="1:14" ht="21.6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4" ht="21.6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4" ht="51.75" customHeight="1">
      <c r="A5" s="69" t="s">
        <v>23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</row>
    <row r="6" spans="1:14" ht="21.6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4" ht="21.6" customHeight="1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4" ht="12.6" customHeight="1">
      <c r="A8" s="8"/>
    </row>
    <row r="9" spans="1:14" ht="22.95" customHeight="1">
      <c r="A9" s="57"/>
      <c r="B9" s="59"/>
      <c r="C9" s="26"/>
    </row>
    <row r="10" spans="1:14" ht="7.2" customHeight="1" thickBot="1">
      <c r="A10" s="2"/>
      <c r="B10" s="27"/>
      <c r="C10" s="26"/>
    </row>
    <row r="11" spans="1:14" ht="22.95" customHeight="1" thickBot="1">
      <c r="A11" s="2" t="s">
        <v>24</v>
      </c>
      <c r="B11" s="70"/>
      <c r="C11" s="71"/>
      <c r="D11" s="71"/>
      <c r="E11" s="71"/>
      <c r="F11" s="71"/>
      <c r="G11" s="72"/>
      <c r="H11" s="3"/>
      <c r="I11" s="3"/>
      <c r="J11" s="3"/>
      <c r="K11" s="4"/>
      <c r="L11" s="4"/>
      <c r="M11" s="4"/>
      <c r="N11" s="4"/>
    </row>
    <row r="12" spans="1:14" ht="7.2" customHeight="1" thickBot="1">
      <c r="A12" s="2"/>
      <c r="B12" s="27"/>
      <c r="C12" s="27"/>
      <c r="D12" s="27"/>
      <c r="E12" s="27"/>
      <c r="F12" s="27"/>
      <c r="G12" s="27"/>
      <c r="H12" s="3"/>
      <c r="I12" s="3"/>
      <c r="J12" s="3"/>
      <c r="K12" s="4"/>
      <c r="L12" s="4"/>
      <c r="M12" s="4"/>
      <c r="N12" s="4"/>
    </row>
    <row r="13" spans="1:14" ht="22.95" customHeight="1" thickBot="1">
      <c r="A13" s="2" t="s">
        <v>25</v>
      </c>
      <c r="B13" s="29"/>
      <c r="C13" s="25"/>
      <c r="D13" s="5"/>
      <c r="E13" s="5"/>
      <c r="F13" s="5"/>
      <c r="G13" s="5"/>
      <c r="H13" s="3"/>
      <c r="I13" s="3"/>
      <c r="J13" s="3"/>
      <c r="K13" s="4"/>
      <c r="L13" s="4"/>
      <c r="M13" s="4"/>
      <c r="N13" s="4"/>
    </row>
    <row r="14" spans="1:14" ht="7.2" customHeight="1" thickBot="1">
      <c r="A14" s="2"/>
      <c r="B14" s="28"/>
      <c r="C14" s="25"/>
      <c r="D14" s="5"/>
      <c r="E14" s="5"/>
      <c r="F14" s="5"/>
      <c r="G14" s="5"/>
      <c r="H14" s="3"/>
      <c r="I14" s="3"/>
      <c r="J14" s="3"/>
      <c r="K14" s="4"/>
      <c r="L14" s="4"/>
      <c r="M14" s="4"/>
      <c r="N14" s="4"/>
    </row>
    <row r="15" spans="1:14" ht="22.95" customHeight="1" thickBot="1">
      <c r="A15" s="2" t="s">
        <v>26</v>
      </c>
      <c r="B15" s="29"/>
      <c r="C15" s="25"/>
      <c r="D15" s="5"/>
      <c r="E15" s="5"/>
      <c r="F15" s="5"/>
      <c r="G15" s="5"/>
      <c r="H15" s="3"/>
      <c r="I15" s="3"/>
      <c r="J15" s="3"/>
      <c r="K15" s="4"/>
      <c r="L15" s="4"/>
      <c r="M15" s="4"/>
      <c r="N15" s="4"/>
    </row>
    <row r="16" spans="1:14" ht="7.2" customHeight="1" thickBot="1">
      <c r="A16" s="2"/>
      <c r="B16" s="28"/>
      <c r="C16" s="25"/>
      <c r="D16" s="5"/>
      <c r="E16" s="5"/>
      <c r="F16" s="5"/>
      <c r="G16" s="5"/>
      <c r="H16" s="3"/>
      <c r="I16" s="3"/>
      <c r="J16" s="3"/>
      <c r="K16" s="4"/>
      <c r="L16" s="4"/>
      <c r="M16" s="4"/>
      <c r="N16" s="4"/>
    </row>
    <row r="17" spans="1:14" ht="36" customHeight="1" thickBot="1">
      <c r="A17" s="9" t="s">
        <v>27</v>
      </c>
      <c r="B17" s="30"/>
      <c r="C17" s="6"/>
      <c r="D17" s="7"/>
      <c r="E17" s="7"/>
      <c r="F17" s="3"/>
      <c r="G17" s="3"/>
      <c r="H17" s="3"/>
      <c r="I17" s="3"/>
      <c r="J17" s="3"/>
      <c r="K17" s="4"/>
      <c r="L17" s="4"/>
      <c r="M17" s="4"/>
      <c r="N17" s="4"/>
    </row>
    <row r="18" spans="1:14" ht="7.2" customHeight="1" thickBot="1"/>
    <row r="19" spans="1:14" ht="36" customHeight="1" thickBot="1">
      <c r="A19" s="9" t="s">
        <v>28</v>
      </c>
      <c r="B19" s="37"/>
    </row>
    <row r="21" spans="1:14" ht="43.2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4" ht="23.4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pans="1:14" ht="23.4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</row>
    <row r="24" spans="1:14" ht="23.4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4" s="24" customFormat="1" ht="20.399999999999999" customHeight="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</row>
    <row r="26" spans="1:14" s="24" customFormat="1" ht="20.399999999999999" customHeight="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</row>
    <row r="27" spans="1:14" s="24" customFormat="1" ht="20.399999999999999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</row>
    <row r="28" spans="1:14" s="24" customFormat="1" ht="20.399999999999999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</row>
    <row r="29" spans="1:14" s="24" customFormat="1" ht="20.399999999999999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</row>
    <row r="30" spans="1:14" s="24" customFormat="1" ht="20.399999999999999" customHeight="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</row>
    <row r="31" spans="1:14" s="24" customFormat="1" ht="20.399999999999999" customHeigh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</row>
    <row r="32" spans="1:14" ht="23.4" customHeight="1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1:12" ht="15.6">
      <c r="A33" s="8"/>
    </row>
    <row r="34" spans="1:12" ht="15.6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</row>
    <row r="36" spans="1:12" ht="55.9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8" spans="1:12" ht="82.2" customHeight="1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</row>
    <row r="39" spans="1:12" ht="27" customHeight="1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ht="23.4" customHeight="1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</row>
    <row r="41" spans="1:12" ht="38.4" customHeight="1">
      <c r="A41" s="62"/>
      <c r="B41" s="62"/>
      <c r="C41" s="62"/>
      <c r="D41" s="62"/>
      <c r="E41" s="62"/>
      <c r="F41" s="62"/>
      <c r="G41" s="62"/>
      <c r="H41" s="62"/>
      <c r="I41" s="34"/>
      <c r="J41" s="34"/>
      <c r="K41" s="34"/>
      <c r="L41" s="34"/>
    </row>
    <row r="42" spans="1:12" ht="22.95" customHeight="1">
      <c r="A42" s="8"/>
    </row>
    <row r="43" spans="1:12" ht="22.95" customHeight="1">
      <c r="A43" s="35"/>
    </row>
    <row r="44" spans="1:12" ht="22.95" customHeight="1">
      <c r="A44" s="36"/>
    </row>
    <row r="45" spans="1:12" ht="22.95" customHeight="1">
      <c r="A45" s="8"/>
    </row>
  </sheetData>
  <mergeCells count="24">
    <mergeCell ref="A39:L39"/>
    <mergeCell ref="A40:L40"/>
    <mergeCell ref="A1:L1"/>
    <mergeCell ref="A3:L3"/>
    <mergeCell ref="A4:L4"/>
    <mergeCell ref="A6:L6"/>
    <mergeCell ref="A5:L5"/>
    <mergeCell ref="B11:G11"/>
    <mergeCell ref="A21:L21"/>
    <mergeCell ref="A7:L7"/>
    <mergeCell ref="A22:L22"/>
    <mergeCell ref="A24:L24"/>
    <mergeCell ref="A32:L32"/>
    <mergeCell ref="A34:L34"/>
    <mergeCell ref="A36:L36"/>
    <mergeCell ref="A23:L23"/>
    <mergeCell ref="A25:L25"/>
    <mergeCell ref="A26:L26"/>
    <mergeCell ref="A27:L27"/>
    <mergeCell ref="A38:L38"/>
    <mergeCell ref="A28:L28"/>
    <mergeCell ref="A29:L29"/>
    <mergeCell ref="A30:L30"/>
    <mergeCell ref="A31:L31"/>
  </mergeCells>
  <dataValidations count="2">
    <dataValidation type="list" allowBlank="1" showInputMessage="1" showErrorMessage="1" sqref="B17" xr:uid="{E604DBC7-8281-4597-BDA4-788439D2B790}">
      <formula1>timeframe</formula1>
    </dataValidation>
    <dataValidation type="list" allowBlank="1" showInputMessage="1" showErrorMessage="1" sqref="B15" xr:uid="{893AECA2-23BA-4A81-B8B7-FECB707E9266}">
      <formula1>"2020,2021,2022,2023,2024,2025"</formula1>
    </dataValidation>
  </dataValidations>
  <pageMargins left="0.7" right="0.7" top="0.75" bottom="0.75" header="0.3" footer="0.3"/>
  <pageSetup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1E2E9-F99E-4F72-A969-0742DBEDBFFC}">
  <dimension ref="E1:G1800"/>
  <sheetViews>
    <sheetView workbookViewId="0"/>
  </sheetViews>
  <sheetFormatPr defaultRowHeight="14.4"/>
  <cols>
    <col min="1" max="1" width="19.109375" bestFit="1" customWidth="1"/>
    <col min="2" max="2" width="16" bestFit="1" customWidth="1"/>
    <col min="3" max="3" width="17.6640625" bestFit="1" customWidth="1"/>
    <col min="4" max="4" width="4.33203125" customWidth="1"/>
    <col min="5" max="5" width="24.5546875" bestFit="1" customWidth="1"/>
    <col min="6" max="7" width="22" bestFit="1" customWidth="1"/>
  </cols>
  <sheetData>
    <row r="1" spans="5:7">
      <c r="E1" t="s">
        <v>29</v>
      </c>
      <c r="F1" t="s">
        <v>30</v>
      </c>
      <c r="G1" t="s">
        <v>31</v>
      </c>
    </row>
    <row r="2" spans="5:7">
      <c r="E2" cm="1">
        <f t="array" ref="E2">IFERROR(INDEX(Month_1!$D$4:$D$250,MATCH(0,COUNTIF($E$1:E1,Month_1!$D$4:$D$250),0)),"")</f>
        <v>0</v>
      </c>
      <c r="F2" cm="1">
        <f t="array" ref="F2">IFERROR(INDEX($E$2:$E$1800,MATCH(0,COUNTIF($F$1:F1,$E$2:$E$1800),0)),NA())</f>
        <v>0</v>
      </c>
      <c r="G2" cm="1">
        <f t="array" ref="G2:G250">_xlfn._xlws.SORT(F2:F250,1,1,FALSE)</f>
        <v>0</v>
      </c>
    </row>
    <row r="3" spans="5:7">
      <c r="E3" t="str" cm="1">
        <f t="array" ref="E3">IFERROR(INDEX(Month_1!$D$4:$D$250,MATCH(0,COUNTIF($E$1:E2,Month_1!$D$4:$D$250),0)),"")</f>
        <v/>
      </c>
      <c r="F3" t="str" cm="1">
        <f t="array" ref="F3">IFERROR(INDEX($E$2:$E$1800,MATCH(0,COUNTIF($F$1:F2,$E$2:$E$1800),0)),NA())</f>
        <v/>
      </c>
      <c r="G3" t="str">
        <v/>
      </c>
    </row>
    <row r="4" spans="5:7">
      <c r="E4" t="str" cm="1">
        <f t="array" ref="E4">IFERROR(INDEX(Month_1!$D$4:$D$250,MATCH(0,COUNTIF($E$1:E3,Month_1!$D$4:$D$250),0)),"")</f>
        <v/>
      </c>
      <c r="F4" t="e" cm="1">
        <f t="array" ref="F4">IFERROR(INDEX($E$2:$E$1800,MATCH(0,COUNTIF($F$1:F3,$E$2:$E$1800),0)),NA())</f>
        <v>#N/A</v>
      </c>
      <c r="G4" t="e">
        <v>#N/A</v>
      </c>
    </row>
    <row r="5" spans="5:7">
      <c r="E5" t="str" cm="1">
        <f t="array" ref="E5">IFERROR(INDEX(Month_1!$D$4:$D$250,MATCH(0,COUNTIF($E$1:E4,Month_1!$D$4:$D$250),0)),"")</f>
        <v/>
      </c>
      <c r="F5" t="e" cm="1">
        <f t="array" ref="F5">IFERROR(INDEX($E$2:$E$1800,MATCH(0,COUNTIF($F$1:F4,$E$2:$E$1800),0)),NA())</f>
        <v>#N/A</v>
      </c>
      <c r="G5" t="e">
        <v>#N/A</v>
      </c>
    </row>
    <row r="6" spans="5:7">
      <c r="E6" t="str" cm="1">
        <f t="array" ref="E6">IFERROR(INDEX(Month_1!$D$4:$D$250,MATCH(0,COUNTIF($E$1:E5,Month_1!$D$4:$D$250),0)),"")</f>
        <v/>
      </c>
      <c r="F6" t="e" cm="1">
        <f t="array" ref="F6">IFERROR(INDEX($E$2:$E$1800,MATCH(0,COUNTIF($F$1:F5,$E$2:$E$1800),0)),NA())</f>
        <v>#N/A</v>
      </c>
      <c r="G6" t="e">
        <v>#N/A</v>
      </c>
    </row>
    <row r="7" spans="5:7">
      <c r="E7" t="str" cm="1">
        <f t="array" ref="E7">IFERROR(INDEX(Month_1!$D$4:$D$250,MATCH(0,COUNTIF($E$1:E6,Month_1!$D$4:$D$250),0)),"")</f>
        <v/>
      </c>
      <c r="F7" t="e" cm="1">
        <f t="array" ref="F7">IFERROR(INDEX($E$2:$E$1800,MATCH(0,COUNTIF($F$1:F6,$E$2:$E$1800),0)),NA())</f>
        <v>#N/A</v>
      </c>
      <c r="G7" t="e">
        <v>#N/A</v>
      </c>
    </row>
    <row r="8" spans="5:7">
      <c r="E8" t="str" cm="1">
        <f t="array" ref="E8">IFERROR(INDEX(Month_1!$D$4:$D$250,MATCH(0,COUNTIF($E$1:E7,Month_1!$D$4:$D$250),0)),"")</f>
        <v/>
      </c>
      <c r="F8" t="e" cm="1">
        <f t="array" ref="F8">IFERROR(INDEX($E$2:$E$1800,MATCH(0,COUNTIF($F$1:F7,$E$2:$E$1800),0)),NA())</f>
        <v>#N/A</v>
      </c>
      <c r="G8" t="e">
        <v>#N/A</v>
      </c>
    </row>
    <row r="9" spans="5:7">
      <c r="E9" t="str" cm="1">
        <f t="array" ref="E9">IFERROR(INDEX(Month_1!$D$4:$D$250,MATCH(0,COUNTIF($E$1:E8,Month_1!$D$4:$D$250),0)),"")</f>
        <v/>
      </c>
      <c r="F9" t="e" cm="1">
        <f t="array" ref="F9">IFERROR(INDEX($E$2:$E$1800,MATCH(0,COUNTIF($F$1:F8,$E$2:$E$1800),0)),NA())</f>
        <v>#N/A</v>
      </c>
      <c r="G9" t="e">
        <v>#N/A</v>
      </c>
    </row>
    <row r="10" spans="5:7">
      <c r="E10" t="str" cm="1">
        <f t="array" ref="E10">IFERROR(INDEX(Month_1!$D$4:$D$250,MATCH(0,COUNTIF($E$1:E9,Month_1!$D$4:$D$250),0)),"")</f>
        <v/>
      </c>
      <c r="F10" t="e" cm="1">
        <f t="array" ref="F10">IFERROR(INDEX($E$2:$E$1800,MATCH(0,COUNTIF($F$1:F9,$E$2:$E$1800),0)),NA())</f>
        <v>#N/A</v>
      </c>
      <c r="G10" t="e">
        <v>#N/A</v>
      </c>
    </row>
    <row r="11" spans="5:7">
      <c r="E11" t="str" cm="1">
        <f t="array" ref="E11">IFERROR(INDEX(Month_1!$D$4:$D$250,MATCH(0,COUNTIF($E$1:E10,Month_1!$D$4:$D$250),0)),"")</f>
        <v/>
      </c>
      <c r="F11" t="e" cm="1">
        <f t="array" ref="F11">IFERROR(INDEX($E$2:$E$1800,MATCH(0,COUNTIF($F$1:F10,$E$2:$E$1800),0)),NA())</f>
        <v>#N/A</v>
      </c>
      <c r="G11" t="e">
        <v>#N/A</v>
      </c>
    </row>
    <row r="12" spans="5:7">
      <c r="E12" t="str" cm="1">
        <f t="array" ref="E12">IFERROR(INDEX(Month_1!$D$4:$D$250,MATCH(0,COUNTIF($E$1:E11,Month_1!$D$4:$D$250),0)),"")</f>
        <v/>
      </c>
      <c r="F12" t="e" cm="1">
        <f t="array" ref="F12">IFERROR(INDEX($E$2:$E$1800,MATCH(0,COUNTIF($F$1:F11,$E$2:$E$1800),0)),NA())</f>
        <v>#N/A</v>
      </c>
      <c r="G12" t="e">
        <v>#N/A</v>
      </c>
    </row>
    <row r="13" spans="5:7">
      <c r="E13" t="str" cm="1">
        <f t="array" ref="E13">IFERROR(INDEX(Month_1!$D$4:$D$250,MATCH(0,COUNTIF($E$1:E12,Month_1!$D$4:$D$250),0)),"")</f>
        <v/>
      </c>
      <c r="F13" t="e" cm="1">
        <f t="array" ref="F13">IFERROR(INDEX($E$2:$E$1800,MATCH(0,COUNTIF($F$1:F12,$E$2:$E$1800),0)),NA())</f>
        <v>#N/A</v>
      </c>
      <c r="G13" t="e">
        <v>#N/A</v>
      </c>
    </row>
    <row r="14" spans="5:7">
      <c r="E14" t="str" cm="1">
        <f t="array" ref="E14">IFERROR(INDEX(Month_1!$D$4:$D$250,MATCH(0,COUNTIF($E$1:E13,Month_1!$D$4:$D$250),0)),"")</f>
        <v/>
      </c>
      <c r="F14" t="e" cm="1">
        <f t="array" ref="F14">IFERROR(INDEX($E$2:$E$1800,MATCH(0,COUNTIF($F$1:F13,$E$2:$E$1800),0)),NA())</f>
        <v>#N/A</v>
      </c>
      <c r="G14" t="e">
        <v>#N/A</v>
      </c>
    </row>
    <row r="15" spans="5:7">
      <c r="E15" t="str" cm="1">
        <f t="array" ref="E15">IFERROR(INDEX(Month_1!$D$4:$D$250,MATCH(0,COUNTIF($E$1:E14,Month_1!$D$4:$D$250),0)),"")</f>
        <v/>
      </c>
      <c r="F15" t="e" cm="1">
        <f t="array" ref="F15">IFERROR(INDEX($E$2:$E$1800,MATCH(0,COUNTIF($F$1:F14,$E$2:$E$1800),0)),NA())</f>
        <v>#N/A</v>
      </c>
      <c r="G15" t="e">
        <v>#N/A</v>
      </c>
    </row>
    <row r="16" spans="5:7">
      <c r="E16" t="str" cm="1">
        <f t="array" ref="E16">IFERROR(INDEX(Month_1!$D$4:$D$250,MATCH(0,COUNTIF($E$1:E15,Month_1!$D$4:$D$250),0)),"")</f>
        <v/>
      </c>
      <c r="F16" t="e" cm="1">
        <f t="array" ref="F16">IFERROR(INDEX($E$2:$E$1800,MATCH(0,COUNTIF($F$1:F15,$E$2:$E$1800),0)),NA())</f>
        <v>#N/A</v>
      </c>
      <c r="G16" t="e">
        <v>#N/A</v>
      </c>
    </row>
    <row r="17" spans="5:7">
      <c r="E17" t="str" cm="1">
        <f t="array" ref="E17">IFERROR(INDEX(Month_1!$D$4:$D$250,MATCH(0,COUNTIF($E$1:E16,Month_1!$D$4:$D$250),0)),"")</f>
        <v/>
      </c>
      <c r="F17" t="e" cm="1">
        <f t="array" ref="F17">IFERROR(INDEX($E$2:$E$1800,MATCH(0,COUNTIF($F$1:F16,$E$2:$E$1800),0)),NA())</f>
        <v>#N/A</v>
      </c>
      <c r="G17" t="e">
        <v>#N/A</v>
      </c>
    </row>
    <row r="18" spans="5:7">
      <c r="E18" t="str" cm="1">
        <f t="array" ref="E18">IFERROR(INDEX(Month_1!$D$4:$D$250,MATCH(0,COUNTIF($E$1:E17,Month_1!$D$4:$D$250),0)),"")</f>
        <v/>
      </c>
      <c r="F18" t="e" cm="1">
        <f t="array" ref="F18">IFERROR(INDEX($E$2:$E$1800,MATCH(0,COUNTIF($F$1:F17,$E$2:$E$1800),0)),NA())</f>
        <v>#N/A</v>
      </c>
      <c r="G18" t="e">
        <v>#N/A</v>
      </c>
    </row>
    <row r="19" spans="5:7">
      <c r="E19" t="str" cm="1">
        <f t="array" ref="E19">IFERROR(INDEX(Month_1!$D$4:$D$250,MATCH(0,COUNTIF($E$1:E18,Month_1!$D$4:$D$250),0)),"")</f>
        <v/>
      </c>
      <c r="F19" t="e" cm="1">
        <f t="array" ref="F19">IFERROR(INDEX($E$2:$E$1800,MATCH(0,COUNTIF($F$1:F18,$E$2:$E$1800),0)),NA())</f>
        <v>#N/A</v>
      </c>
      <c r="G19" t="e">
        <v>#N/A</v>
      </c>
    </row>
    <row r="20" spans="5:7">
      <c r="E20" t="str" cm="1">
        <f t="array" ref="E20">IFERROR(INDEX(Month_1!$D$4:$D$250,MATCH(0,COUNTIF($E$1:E19,Month_1!$D$4:$D$250),0)),"")</f>
        <v/>
      </c>
      <c r="F20" t="e" cm="1">
        <f t="array" ref="F20">IFERROR(INDEX($E$2:$E$1800,MATCH(0,COUNTIF($F$1:F19,$E$2:$E$1800),0)),NA())</f>
        <v>#N/A</v>
      </c>
      <c r="G20" t="e">
        <v>#N/A</v>
      </c>
    </row>
    <row r="21" spans="5:7">
      <c r="E21" t="str" cm="1">
        <f t="array" ref="E21">IFERROR(INDEX(Month_1!$D$4:$D$250,MATCH(0,COUNTIF($E$1:E20,Month_1!$D$4:$D$250),0)),"")</f>
        <v/>
      </c>
      <c r="F21" t="e" cm="1">
        <f t="array" ref="F21">IFERROR(INDEX($E$2:$E$1800,MATCH(0,COUNTIF($F$1:F20,$E$2:$E$1800),0)),NA())</f>
        <v>#N/A</v>
      </c>
      <c r="G21" t="e">
        <v>#N/A</v>
      </c>
    </row>
    <row r="22" spans="5:7">
      <c r="E22" t="str" cm="1">
        <f t="array" ref="E22">IFERROR(INDEX(Month_1!$D$4:$D$250,MATCH(0,COUNTIF($E$1:E21,Month_1!$D$4:$D$250),0)),"")</f>
        <v/>
      </c>
      <c r="F22" t="e" cm="1">
        <f t="array" ref="F22">IFERROR(INDEX($E$2:$E$1800,MATCH(0,COUNTIF($F$1:F21,$E$2:$E$1800),0)),NA())</f>
        <v>#N/A</v>
      </c>
      <c r="G22" t="e">
        <v>#N/A</v>
      </c>
    </row>
    <row r="23" spans="5:7">
      <c r="E23" t="str" cm="1">
        <f t="array" ref="E23">IFERROR(INDEX(Month_1!$D$4:$D$250,MATCH(0,COUNTIF($E$1:E22,Month_1!$D$4:$D$250),0)),"")</f>
        <v/>
      </c>
      <c r="F23" t="e" cm="1">
        <f t="array" ref="F23">IFERROR(INDEX($E$2:$E$1800,MATCH(0,COUNTIF($F$1:F22,$E$2:$E$1800),0)),NA())</f>
        <v>#N/A</v>
      </c>
      <c r="G23" t="e">
        <v>#N/A</v>
      </c>
    </row>
    <row r="24" spans="5:7">
      <c r="E24" t="str" cm="1">
        <f t="array" ref="E24">IFERROR(INDEX(Month_1!$D$4:$D$250,MATCH(0,COUNTIF($E$1:E23,Month_1!$D$4:$D$250),0)),"")</f>
        <v/>
      </c>
      <c r="F24" t="e" cm="1">
        <f t="array" ref="F24">IFERROR(INDEX($E$2:$E$1800,MATCH(0,COUNTIF($F$1:F23,$E$2:$E$1800),0)),NA())</f>
        <v>#N/A</v>
      </c>
      <c r="G24" t="e">
        <v>#N/A</v>
      </c>
    </row>
    <row r="25" spans="5:7">
      <c r="E25" t="str" cm="1">
        <f t="array" ref="E25">IFERROR(INDEX(Month_1!$D$4:$D$250,MATCH(0,COUNTIF($E$1:E24,Month_1!$D$4:$D$250),0)),"")</f>
        <v/>
      </c>
      <c r="F25" t="e" cm="1">
        <f t="array" ref="F25">IFERROR(INDEX($E$2:$E$1800,MATCH(0,COUNTIF($F$1:F24,$E$2:$E$1800),0)),NA())</f>
        <v>#N/A</v>
      </c>
      <c r="G25" t="e">
        <v>#N/A</v>
      </c>
    </row>
    <row r="26" spans="5:7">
      <c r="E26" t="str" cm="1">
        <f t="array" ref="E26">IFERROR(INDEX(Month_1!$D$4:$D$250,MATCH(0,COUNTIF($E$1:E25,Month_1!$D$4:$D$250),0)),"")</f>
        <v/>
      </c>
      <c r="F26" t="e" cm="1">
        <f t="array" ref="F26">IFERROR(INDEX($E$2:$E$1800,MATCH(0,COUNTIF($F$1:F25,$E$2:$E$1800),0)),NA())</f>
        <v>#N/A</v>
      </c>
      <c r="G26" t="e">
        <v>#N/A</v>
      </c>
    </row>
    <row r="27" spans="5:7">
      <c r="E27" t="str" cm="1">
        <f t="array" ref="E27">IFERROR(INDEX(Month_1!$D$4:$D$250,MATCH(0,COUNTIF($E$1:E26,Month_1!$D$4:$D$250),0)),"")</f>
        <v/>
      </c>
      <c r="F27" t="e" cm="1">
        <f t="array" ref="F27">IFERROR(INDEX($E$2:$E$1800,MATCH(0,COUNTIF($F$1:F26,$E$2:$E$1800),0)),NA())</f>
        <v>#N/A</v>
      </c>
      <c r="G27" t="e">
        <v>#N/A</v>
      </c>
    </row>
    <row r="28" spans="5:7">
      <c r="E28" t="str" cm="1">
        <f t="array" ref="E28">IFERROR(INDEX(Month_1!$D$4:$D$250,MATCH(0,COUNTIF($E$1:E27,Month_1!$D$4:$D$250),0)),"")</f>
        <v/>
      </c>
      <c r="F28" t="e" cm="1">
        <f t="array" ref="F28">IFERROR(INDEX($E$2:$E$1800,MATCH(0,COUNTIF($F$1:F27,$E$2:$E$1800),0)),NA())</f>
        <v>#N/A</v>
      </c>
      <c r="G28" t="e">
        <v>#N/A</v>
      </c>
    </row>
    <row r="29" spans="5:7">
      <c r="E29" t="str" cm="1">
        <f t="array" ref="E29">IFERROR(INDEX(Month_1!$D$4:$D$250,MATCH(0,COUNTIF($E$1:E28,Month_1!$D$4:$D$250),0)),"")</f>
        <v/>
      </c>
      <c r="F29" t="e" cm="1">
        <f t="array" ref="F29">IFERROR(INDEX($E$2:$E$1800,MATCH(0,COUNTIF($F$1:F28,$E$2:$E$1800),0)),NA())</f>
        <v>#N/A</v>
      </c>
      <c r="G29" t="e">
        <v>#N/A</v>
      </c>
    </row>
    <row r="30" spans="5:7">
      <c r="E30" t="str" cm="1">
        <f t="array" ref="E30">IFERROR(INDEX(Month_1!$D$4:$D$250,MATCH(0,COUNTIF($E$1:E29,Month_1!$D$4:$D$250),0)),"")</f>
        <v/>
      </c>
      <c r="F30" t="e" cm="1">
        <f t="array" ref="F30">IFERROR(INDEX($E$2:$E$1800,MATCH(0,COUNTIF($F$1:F29,$E$2:$E$1800),0)),NA())</f>
        <v>#N/A</v>
      </c>
      <c r="G30" t="e">
        <v>#N/A</v>
      </c>
    </row>
    <row r="31" spans="5:7">
      <c r="E31" t="str" cm="1">
        <f t="array" ref="E31">IFERROR(INDEX(Month_1!$D$4:$D$250,MATCH(0,COUNTIF($E$1:E30,Month_1!$D$4:$D$250),0)),"")</f>
        <v/>
      </c>
      <c r="F31" t="e" cm="1">
        <f t="array" ref="F31">IFERROR(INDEX($E$2:$E$1800,MATCH(0,COUNTIF($F$1:F30,$E$2:$E$1800),0)),NA())</f>
        <v>#N/A</v>
      </c>
      <c r="G31" t="e">
        <v>#N/A</v>
      </c>
    </row>
    <row r="32" spans="5:7">
      <c r="E32" t="str" cm="1">
        <f t="array" ref="E32">IFERROR(INDEX(Month_1!$D$4:$D$250,MATCH(0,COUNTIF($E$1:E31,Month_1!$D$4:$D$250),0)),"")</f>
        <v/>
      </c>
      <c r="F32" t="e" cm="1">
        <f t="array" ref="F32">IFERROR(INDEX($E$2:$E$1800,MATCH(0,COUNTIF($F$1:F31,$E$2:$E$1800),0)),NA())</f>
        <v>#N/A</v>
      </c>
      <c r="G32" t="e">
        <v>#N/A</v>
      </c>
    </row>
    <row r="33" spans="5:7">
      <c r="E33" t="str" cm="1">
        <f t="array" ref="E33">IFERROR(INDEX(Month_1!$D$4:$D$250,MATCH(0,COUNTIF($E$1:E32,Month_1!$D$4:$D$250),0)),"")</f>
        <v/>
      </c>
      <c r="F33" t="e" cm="1">
        <f t="array" ref="F33">IFERROR(INDEX($E$2:$E$1800,MATCH(0,COUNTIF($F$1:F32,$E$2:$E$1800),0)),NA())</f>
        <v>#N/A</v>
      </c>
      <c r="G33" t="e">
        <v>#N/A</v>
      </c>
    </row>
    <row r="34" spans="5:7">
      <c r="E34" t="str" cm="1">
        <f t="array" ref="E34">IFERROR(INDEX(Month_1!$D$4:$D$250,MATCH(0,COUNTIF($E$1:E33,Month_1!$D$4:$D$250),0)),"")</f>
        <v/>
      </c>
      <c r="F34" t="e" cm="1">
        <f t="array" ref="F34">IFERROR(INDEX($E$2:$E$1800,MATCH(0,COUNTIF($F$1:F33,$E$2:$E$1800),0)),NA())</f>
        <v>#N/A</v>
      </c>
      <c r="G34" t="e">
        <v>#N/A</v>
      </c>
    </row>
    <row r="35" spans="5:7">
      <c r="E35" t="str" cm="1">
        <f t="array" ref="E35">IFERROR(INDEX(Month_1!$D$4:$D$250,MATCH(0,COUNTIF($E$1:E34,Month_1!$D$4:$D$250),0)),"")</f>
        <v/>
      </c>
      <c r="F35" t="e" cm="1">
        <f t="array" ref="F35">IFERROR(INDEX($E$2:$E$1800,MATCH(0,COUNTIF($F$1:F34,$E$2:$E$1800),0)),NA())</f>
        <v>#N/A</v>
      </c>
      <c r="G35" t="e">
        <v>#N/A</v>
      </c>
    </row>
    <row r="36" spans="5:7">
      <c r="E36" t="str" cm="1">
        <f t="array" ref="E36">IFERROR(INDEX(Month_1!$D$4:$D$250,MATCH(0,COUNTIF($E$1:E35,Month_1!$D$4:$D$250),0)),"")</f>
        <v/>
      </c>
      <c r="F36" t="e" cm="1">
        <f t="array" ref="F36">IFERROR(INDEX($E$2:$E$1800,MATCH(0,COUNTIF($F$1:F35,$E$2:$E$1800),0)),NA())</f>
        <v>#N/A</v>
      </c>
      <c r="G36" t="e">
        <v>#N/A</v>
      </c>
    </row>
    <row r="37" spans="5:7">
      <c r="E37" t="str" cm="1">
        <f t="array" ref="E37">IFERROR(INDEX(Month_1!$D$4:$D$250,MATCH(0,COUNTIF($E$1:E36,Month_1!$D$4:$D$250),0)),"")</f>
        <v/>
      </c>
      <c r="F37" t="e" cm="1">
        <f t="array" ref="F37">IFERROR(INDEX($E$2:$E$1800,MATCH(0,COUNTIF($F$1:F36,$E$2:$E$1800),0)),NA())</f>
        <v>#N/A</v>
      </c>
      <c r="G37" t="e">
        <v>#N/A</v>
      </c>
    </row>
    <row r="38" spans="5:7">
      <c r="E38" t="str" cm="1">
        <f t="array" ref="E38">IFERROR(INDEX(Month_1!$D$4:$D$250,MATCH(0,COUNTIF($E$1:E37,Month_1!$D$4:$D$250),0)),"")</f>
        <v/>
      </c>
      <c r="F38" t="e" cm="1">
        <f t="array" ref="F38">IFERROR(INDEX($E$2:$E$1800,MATCH(0,COUNTIF($F$1:F37,$E$2:$E$1800),0)),NA())</f>
        <v>#N/A</v>
      </c>
      <c r="G38" t="e">
        <v>#N/A</v>
      </c>
    </row>
    <row r="39" spans="5:7">
      <c r="E39" t="str" cm="1">
        <f t="array" ref="E39">IFERROR(INDEX(Month_1!$D$4:$D$250,MATCH(0,COUNTIF($E$1:E38,Month_1!$D$4:$D$250),0)),"")</f>
        <v/>
      </c>
      <c r="F39" t="e" cm="1">
        <f t="array" ref="F39">IFERROR(INDEX($E$2:$E$1800,MATCH(0,COUNTIF($F$1:F38,$E$2:$E$1800),0)),NA())</f>
        <v>#N/A</v>
      </c>
      <c r="G39" t="e">
        <v>#N/A</v>
      </c>
    </row>
    <row r="40" spans="5:7">
      <c r="E40" t="str" cm="1">
        <f t="array" ref="E40">IFERROR(INDEX(Month_1!$D$4:$D$250,MATCH(0,COUNTIF($E$1:E39,Month_1!$D$4:$D$250),0)),"")</f>
        <v/>
      </c>
      <c r="F40" t="e" cm="1">
        <f t="array" ref="F40">IFERROR(INDEX($E$2:$E$1800,MATCH(0,COUNTIF($F$1:F39,$E$2:$E$1800),0)),NA())</f>
        <v>#N/A</v>
      </c>
      <c r="G40" t="e">
        <v>#N/A</v>
      </c>
    </row>
    <row r="41" spans="5:7">
      <c r="E41" t="str" cm="1">
        <f t="array" ref="E41">IFERROR(INDEX(Month_1!$D$4:$D$250,MATCH(0,COUNTIF($E$1:E40,Month_1!$D$4:$D$250),0)),"")</f>
        <v/>
      </c>
      <c r="F41" t="e" cm="1">
        <f t="array" ref="F41">IFERROR(INDEX($E$2:$E$1800,MATCH(0,COUNTIF($F$1:F40,$E$2:$E$1800),0)),NA())</f>
        <v>#N/A</v>
      </c>
      <c r="G41" t="e">
        <v>#N/A</v>
      </c>
    </row>
    <row r="42" spans="5:7">
      <c r="E42" t="str" cm="1">
        <f t="array" ref="E42">IFERROR(INDEX(Month_1!$D$4:$D$250,MATCH(0,COUNTIF($E$1:E41,Month_1!$D$4:$D$250),0)),"")</f>
        <v/>
      </c>
      <c r="F42" t="e" cm="1">
        <f t="array" ref="F42">IFERROR(INDEX($E$2:$E$1800,MATCH(0,COUNTIF($F$1:F41,$E$2:$E$1800),0)),NA())</f>
        <v>#N/A</v>
      </c>
      <c r="G42" t="e">
        <v>#N/A</v>
      </c>
    </row>
    <row r="43" spans="5:7">
      <c r="E43" t="str" cm="1">
        <f t="array" ref="E43">IFERROR(INDEX(Month_1!$D$4:$D$250,MATCH(0,COUNTIF($E$1:E42,Month_1!$D$4:$D$250),0)),"")</f>
        <v/>
      </c>
      <c r="F43" t="e" cm="1">
        <f t="array" ref="F43">IFERROR(INDEX($E$2:$E$1800,MATCH(0,COUNTIF($F$1:F42,$E$2:$E$1800),0)),NA())</f>
        <v>#N/A</v>
      </c>
      <c r="G43" t="e">
        <v>#N/A</v>
      </c>
    </row>
    <row r="44" spans="5:7">
      <c r="E44" t="str" cm="1">
        <f t="array" ref="E44">IFERROR(INDEX(Month_1!$D$4:$D$250,MATCH(0,COUNTIF($E$1:E43,Month_1!$D$4:$D$250),0)),"")</f>
        <v/>
      </c>
      <c r="F44" t="e" cm="1">
        <f t="array" ref="F44">IFERROR(INDEX($E$2:$E$1800,MATCH(0,COUNTIF($F$1:F43,$E$2:$E$1800),0)),NA())</f>
        <v>#N/A</v>
      </c>
      <c r="G44" t="e">
        <v>#N/A</v>
      </c>
    </row>
    <row r="45" spans="5:7">
      <c r="E45" t="str" cm="1">
        <f t="array" ref="E45">IFERROR(INDEX(Month_1!$D$4:$D$250,MATCH(0,COUNTIF($E$1:E44,Month_1!$D$4:$D$250),0)),"")</f>
        <v/>
      </c>
      <c r="F45" t="e" cm="1">
        <f t="array" ref="F45">IFERROR(INDEX($E$2:$E$1800,MATCH(0,COUNTIF($F$1:F44,$E$2:$E$1800),0)),NA())</f>
        <v>#N/A</v>
      </c>
      <c r="G45" t="e">
        <v>#N/A</v>
      </c>
    </row>
    <row r="46" spans="5:7">
      <c r="E46" t="str" cm="1">
        <f t="array" ref="E46">IFERROR(INDEX(Month_1!$D$4:$D$250,MATCH(0,COUNTIF($E$1:E45,Month_1!$D$4:$D$250),0)),"")</f>
        <v/>
      </c>
      <c r="F46" t="e" cm="1">
        <f t="array" ref="F46">IFERROR(INDEX($E$2:$E$1800,MATCH(0,COUNTIF($F$1:F45,$E$2:$E$1800),0)),NA())</f>
        <v>#N/A</v>
      </c>
      <c r="G46" t="e">
        <v>#N/A</v>
      </c>
    </row>
    <row r="47" spans="5:7">
      <c r="E47" t="str" cm="1">
        <f t="array" ref="E47">IFERROR(INDEX(Month_1!$D$4:$D$250,MATCH(0,COUNTIF($E$1:E46,Month_1!$D$4:$D$250),0)),"")</f>
        <v/>
      </c>
      <c r="F47" t="e" cm="1">
        <f t="array" ref="F47">IFERROR(INDEX($E$2:$E$1800,MATCH(0,COUNTIF($F$1:F46,$E$2:$E$1800),0)),NA())</f>
        <v>#N/A</v>
      </c>
      <c r="G47" t="e">
        <v>#N/A</v>
      </c>
    </row>
    <row r="48" spans="5:7">
      <c r="E48" t="str" cm="1">
        <f t="array" ref="E48">IFERROR(INDEX(Month_1!$D$4:$D$250,MATCH(0,COUNTIF($E$1:E47,Month_1!$D$4:$D$250),0)),"")</f>
        <v/>
      </c>
      <c r="F48" t="e" cm="1">
        <f t="array" ref="F48">IFERROR(INDEX($E$2:$E$1800,MATCH(0,COUNTIF($F$1:F47,$E$2:$E$1800),0)),NA())</f>
        <v>#N/A</v>
      </c>
      <c r="G48" t="e">
        <v>#N/A</v>
      </c>
    </row>
    <row r="49" spans="5:7">
      <c r="E49" t="str" cm="1">
        <f t="array" ref="E49">IFERROR(INDEX(Month_1!$D$4:$D$250,MATCH(0,COUNTIF($E$1:E48,Month_1!$D$4:$D$250),0)),"")</f>
        <v/>
      </c>
      <c r="F49" t="e" cm="1">
        <f t="array" ref="F49">IFERROR(INDEX($E$2:$E$1800,MATCH(0,COUNTIF($F$1:F48,$E$2:$E$1800),0)),NA())</f>
        <v>#N/A</v>
      </c>
      <c r="G49" t="e">
        <v>#N/A</v>
      </c>
    </row>
    <row r="50" spans="5:7">
      <c r="E50" t="str" cm="1">
        <f t="array" ref="E50">IFERROR(INDEX(Month_1!$D$4:$D$250,MATCH(0,COUNTIF($E$1:E49,Month_1!$D$4:$D$250),0)),"")</f>
        <v/>
      </c>
      <c r="F50" t="e" cm="1">
        <f t="array" ref="F50">IFERROR(INDEX($E$2:$E$1800,MATCH(0,COUNTIF($F$1:F49,$E$2:$E$1800),0)),NA())</f>
        <v>#N/A</v>
      </c>
      <c r="G50" t="e">
        <v>#N/A</v>
      </c>
    </row>
    <row r="51" spans="5:7">
      <c r="E51" t="str" cm="1">
        <f t="array" ref="E51">IFERROR(INDEX(Month_1!$D$4:$D$250,MATCH(0,COUNTIF($E$1:E50,Month_1!$D$4:$D$250),0)),"")</f>
        <v/>
      </c>
      <c r="F51" t="e" cm="1">
        <f t="array" ref="F51">IFERROR(INDEX($E$2:$E$1800,MATCH(0,COUNTIF($F$1:F50,$E$2:$E$1800),0)),NA())</f>
        <v>#N/A</v>
      </c>
      <c r="G51" t="e">
        <v>#N/A</v>
      </c>
    </row>
    <row r="52" spans="5:7">
      <c r="E52" t="str" cm="1">
        <f t="array" ref="E52">IFERROR(INDEX(Month_1!$D$4:$D$250,MATCH(0,COUNTIF($E$1:E51,Month_1!$D$4:$D$250),0)),"")</f>
        <v/>
      </c>
      <c r="F52" t="e" cm="1">
        <f t="array" ref="F52">IFERROR(INDEX($E$2:$E$1800,MATCH(0,COUNTIF($F$1:F51,$E$2:$E$1800),0)),NA())</f>
        <v>#N/A</v>
      </c>
      <c r="G52" t="e">
        <v>#N/A</v>
      </c>
    </row>
    <row r="53" spans="5:7">
      <c r="E53" t="str" cm="1">
        <f t="array" ref="E53">IFERROR(INDEX(Month_1!$D$4:$D$250,MATCH(0,COUNTIF($E$1:E52,Month_1!$D$4:$D$250),0)),"")</f>
        <v/>
      </c>
      <c r="F53" t="e" cm="1">
        <f t="array" ref="F53">IFERROR(INDEX($E$2:$E$1800,MATCH(0,COUNTIF($F$1:F52,$E$2:$E$1800),0)),NA())</f>
        <v>#N/A</v>
      </c>
      <c r="G53" t="e">
        <v>#N/A</v>
      </c>
    </row>
    <row r="54" spans="5:7">
      <c r="E54" t="str" cm="1">
        <f t="array" ref="E54">IFERROR(INDEX(Month_1!$D$4:$D$250,MATCH(0,COUNTIF($E$1:E53,Month_1!$D$4:$D$250),0)),"")</f>
        <v/>
      </c>
      <c r="F54" t="e" cm="1">
        <f t="array" ref="F54">IFERROR(INDEX($E$2:$E$1800,MATCH(0,COUNTIF($F$1:F53,$E$2:$E$1800),0)),NA())</f>
        <v>#N/A</v>
      </c>
      <c r="G54" t="e">
        <v>#N/A</v>
      </c>
    </row>
    <row r="55" spans="5:7">
      <c r="E55" t="str" cm="1">
        <f t="array" ref="E55">IFERROR(INDEX(Month_1!$D$4:$D$250,MATCH(0,COUNTIF($E$1:E54,Month_1!$D$4:$D$250),0)),"")</f>
        <v/>
      </c>
      <c r="F55" t="e" cm="1">
        <f t="array" ref="F55">IFERROR(INDEX($E$2:$E$1800,MATCH(0,COUNTIF($F$1:F54,$E$2:$E$1800),0)),NA())</f>
        <v>#N/A</v>
      </c>
      <c r="G55" t="e">
        <v>#N/A</v>
      </c>
    </row>
    <row r="56" spans="5:7">
      <c r="E56" t="str" cm="1">
        <f t="array" ref="E56">IFERROR(INDEX(Month_1!$D$4:$D$250,MATCH(0,COUNTIF($E$1:E55,Month_1!$D$4:$D$250),0)),"")</f>
        <v/>
      </c>
      <c r="F56" t="e" cm="1">
        <f t="array" ref="F56">IFERROR(INDEX($E$2:$E$1800,MATCH(0,COUNTIF($F$1:F55,$E$2:$E$1800),0)),NA())</f>
        <v>#N/A</v>
      </c>
      <c r="G56" t="e">
        <v>#N/A</v>
      </c>
    </row>
    <row r="57" spans="5:7">
      <c r="E57" t="str" cm="1">
        <f t="array" ref="E57">IFERROR(INDEX(Month_1!$D$4:$D$250,MATCH(0,COUNTIF($E$1:E56,Month_1!$D$4:$D$250),0)),"")</f>
        <v/>
      </c>
      <c r="F57" t="e" cm="1">
        <f t="array" ref="F57">IFERROR(INDEX($E$2:$E$1800,MATCH(0,COUNTIF($F$1:F56,$E$2:$E$1800),0)),NA())</f>
        <v>#N/A</v>
      </c>
      <c r="G57" t="e">
        <v>#N/A</v>
      </c>
    </row>
    <row r="58" spans="5:7">
      <c r="E58" t="str" cm="1">
        <f t="array" ref="E58">IFERROR(INDEX(Month_1!$D$4:$D$250,MATCH(0,COUNTIF($E$1:E57,Month_1!$D$4:$D$250),0)),"")</f>
        <v/>
      </c>
      <c r="F58" t="e" cm="1">
        <f t="array" ref="F58">IFERROR(INDEX($E$2:$E$1800,MATCH(0,COUNTIF($F$1:F57,$E$2:$E$1800),0)),NA())</f>
        <v>#N/A</v>
      </c>
      <c r="G58" t="e">
        <v>#N/A</v>
      </c>
    </row>
    <row r="59" spans="5:7">
      <c r="E59" t="str" cm="1">
        <f t="array" ref="E59">IFERROR(INDEX(Month_1!$D$4:$D$250,MATCH(0,COUNTIF($E$1:E58,Month_1!$D$4:$D$250),0)),"")</f>
        <v/>
      </c>
      <c r="F59" t="e" cm="1">
        <f t="array" ref="F59">IFERROR(INDEX($E$2:$E$1800,MATCH(0,COUNTIF($F$1:F58,$E$2:$E$1800),0)),NA())</f>
        <v>#N/A</v>
      </c>
      <c r="G59" t="e">
        <v>#N/A</v>
      </c>
    </row>
    <row r="60" spans="5:7">
      <c r="E60" t="str" cm="1">
        <f t="array" ref="E60">IFERROR(INDEX(Month_1!$D$4:$D$250,MATCH(0,COUNTIF($E$1:E59,Month_1!$D$4:$D$250),0)),"")</f>
        <v/>
      </c>
      <c r="F60" t="e" cm="1">
        <f t="array" ref="F60">IFERROR(INDEX($E$2:$E$1800,MATCH(0,COUNTIF($F$1:F59,$E$2:$E$1800),0)),NA())</f>
        <v>#N/A</v>
      </c>
      <c r="G60" t="e">
        <v>#N/A</v>
      </c>
    </row>
    <row r="61" spans="5:7">
      <c r="E61" t="str" cm="1">
        <f t="array" ref="E61">IFERROR(INDEX(Month_1!$D$4:$D$250,MATCH(0,COUNTIF($E$1:E60,Month_1!$D$4:$D$250),0)),"")</f>
        <v/>
      </c>
      <c r="F61" t="e" cm="1">
        <f t="array" ref="F61">IFERROR(INDEX($E$2:$E$1800,MATCH(0,COUNTIF($F$1:F60,$E$2:$E$1800),0)),NA())</f>
        <v>#N/A</v>
      </c>
      <c r="G61" t="e">
        <v>#N/A</v>
      </c>
    </row>
    <row r="62" spans="5:7">
      <c r="E62" t="str" cm="1">
        <f t="array" ref="E62">IFERROR(INDEX(Month_1!$D$4:$D$250,MATCH(0,COUNTIF($E$1:E61,Month_1!$D$4:$D$250),0)),"")</f>
        <v/>
      </c>
      <c r="F62" t="e" cm="1">
        <f t="array" ref="F62">IFERROR(INDEX($E$2:$E$1800,MATCH(0,COUNTIF($F$1:F61,$E$2:$E$1800),0)),NA())</f>
        <v>#N/A</v>
      </c>
      <c r="G62" t="e">
        <v>#N/A</v>
      </c>
    </row>
    <row r="63" spans="5:7">
      <c r="E63" t="str" cm="1">
        <f t="array" ref="E63">IFERROR(INDEX(Month_1!$D$4:$D$250,MATCH(0,COUNTIF($E$1:E62,Month_1!$D$4:$D$250),0)),"")</f>
        <v/>
      </c>
      <c r="F63" t="e" cm="1">
        <f t="array" ref="F63">IFERROR(INDEX($E$2:$E$1800,MATCH(0,COUNTIF($F$1:F62,$E$2:$E$1800),0)),NA())</f>
        <v>#N/A</v>
      </c>
      <c r="G63" t="e">
        <v>#N/A</v>
      </c>
    </row>
    <row r="64" spans="5:7">
      <c r="E64" t="str" cm="1">
        <f t="array" ref="E64">IFERROR(INDEX(Month_1!$D$4:$D$250,MATCH(0,COUNTIF($E$1:E63,Month_1!$D$4:$D$250),0)),"")</f>
        <v/>
      </c>
      <c r="F64" t="e" cm="1">
        <f t="array" ref="F64">IFERROR(INDEX($E$2:$E$1800,MATCH(0,COUNTIF($F$1:F63,$E$2:$E$1800),0)),NA())</f>
        <v>#N/A</v>
      </c>
      <c r="G64" t="e">
        <v>#N/A</v>
      </c>
    </row>
    <row r="65" spans="5:7">
      <c r="E65" t="str" cm="1">
        <f t="array" ref="E65">IFERROR(INDEX(Month_1!$D$4:$D$250,MATCH(0,COUNTIF($E$1:E64,Month_1!$D$4:$D$250),0)),"")</f>
        <v/>
      </c>
      <c r="F65" t="e" cm="1">
        <f t="array" ref="F65">IFERROR(INDEX($E$2:$E$1800,MATCH(0,COUNTIF($F$1:F64,$E$2:$E$1800),0)),NA())</f>
        <v>#N/A</v>
      </c>
      <c r="G65" t="e">
        <v>#N/A</v>
      </c>
    </row>
    <row r="66" spans="5:7">
      <c r="E66" t="str" cm="1">
        <f t="array" ref="E66">IFERROR(INDEX(Month_1!$D$4:$D$250,MATCH(0,COUNTIF($E$1:E65,Month_1!$D$4:$D$250),0)),"")</f>
        <v/>
      </c>
      <c r="F66" t="e" cm="1">
        <f t="array" ref="F66">IFERROR(INDEX($E$2:$E$1800,MATCH(0,COUNTIF($F$1:F65,$E$2:$E$1800),0)),NA())</f>
        <v>#N/A</v>
      </c>
      <c r="G66" t="e">
        <v>#N/A</v>
      </c>
    </row>
    <row r="67" spans="5:7">
      <c r="E67" t="str" cm="1">
        <f t="array" ref="E67">IFERROR(INDEX(Month_1!$D$4:$D$250,MATCH(0,COUNTIF($E$1:E66,Month_1!$D$4:$D$250),0)),"")</f>
        <v/>
      </c>
      <c r="F67" t="e" cm="1">
        <f t="array" ref="F67">IFERROR(INDEX($E$2:$E$1800,MATCH(0,COUNTIF($F$1:F66,$E$2:$E$1800),0)),NA())</f>
        <v>#N/A</v>
      </c>
      <c r="G67" t="e">
        <v>#N/A</v>
      </c>
    </row>
    <row r="68" spans="5:7">
      <c r="E68" t="str" cm="1">
        <f t="array" ref="E68">IFERROR(INDEX(Month_1!$D$4:$D$250,MATCH(0,COUNTIF($E$1:E67,Month_1!$D$4:$D$250),0)),"")</f>
        <v/>
      </c>
      <c r="F68" t="e" cm="1">
        <f t="array" ref="F68">IFERROR(INDEX($E$2:$E$1800,MATCH(0,COUNTIF($F$1:F67,$E$2:$E$1800),0)),NA())</f>
        <v>#N/A</v>
      </c>
      <c r="G68" t="e">
        <v>#N/A</v>
      </c>
    </row>
    <row r="69" spans="5:7">
      <c r="E69" t="str" cm="1">
        <f t="array" ref="E69">IFERROR(INDEX(Month_1!$D$4:$D$250,MATCH(0,COUNTIF($E$1:E68,Month_1!$D$4:$D$250),0)),"")</f>
        <v/>
      </c>
      <c r="F69" t="e" cm="1">
        <f t="array" ref="F69">IFERROR(INDEX($E$2:$E$1800,MATCH(0,COUNTIF($F$1:F68,$E$2:$E$1800),0)),NA())</f>
        <v>#N/A</v>
      </c>
      <c r="G69" t="e">
        <v>#N/A</v>
      </c>
    </row>
    <row r="70" spans="5:7">
      <c r="E70" t="str" cm="1">
        <f t="array" ref="E70">IFERROR(INDEX(Month_1!$D$4:$D$250,MATCH(0,COUNTIF($E$1:E69,Month_1!$D$4:$D$250),0)),"")</f>
        <v/>
      </c>
      <c r="F70" t="e" cm="1">
        <f t="array" ref="F70">IFERROR(INDEX($E$2:$E$1800,MATCH(0,COUNTIF($F$1:F69,$E$2:$E$1800),0)),NA())</f>
        <v>#N/A</v>
      </c>
      <c r="G70" t="e">
        <v>#N/A</v>
      </c>
    </row>
    <row r="71" spans="5:7">
      <c r="E71" t="str" cm="1">
        <f t="array" ref="E71">IFERROR(INDEX(Month_1!$D$4:$D$250,MATCH(0,COUNTIF($E$1:E70,Month_1!$D$4:$D$250),0)),"")</f>
        <v/>
      </c>
      <c r="F71" t="e" cm="1">
        <f t="array" ref="F71">IFERROR(INDEX($E$2:$E$1800,MATCH(0,COUNTIF($F$1:F70,$E$2:$E$1800),0)),NA())</f>
        <v>#N/A</v>
      </c>
      <c r="G71" t="e">
        <v>#N/A</v>
      </c>
    </row>
    <row r="72" spans="5:7">
      <c r="E72" t="str" cm="1">
        <f t="array" ref="E72">IFERROR(INDEX(Month_1!$D$4:$D$250,MATCH(0,COUNTIF($E$1:E71,Month_1!$D$4:$D$250),0)),"")</f>
        <v/>
      </c>
      <c r="F72" t="e" cm="1">
        <f t="array" ref="F72">IFERROR(INDEX($E$2:$E$1800,MATCH(0,COUNTIF($F$1:F71,$E$2:$E$1800),0)),NA())</f>
        <v>#N/A</v>
      </c>
      <c r="G72" t="e">
        <v>#N/A</v>
      </c>
    </row>
    <row r="73" spans="5:7">
      <c r="E73" t="str" cm="1">
        <f t="array" ref="E73">IFERROR(INDEX(Month_1!$D$4:$D$250,MATCH(0,COUNTIF($E$1:E72,Month_1!$D$4:$D$250),0)),"")</f>
        <v/>
      </c>
      <c r="F73" t="e" cm="1">
        <f t="array" ref="F73">IFERROR(INDEX($E$2:$E$1800,MATCH(0,COUNTIF($F$1:F72,$E$2:$E$1800),0)),NA())</f>
        <v>#N/A</v>
      </c>
      <c r="G73" t="e">
        <v>#N/A</v>
      </c>
    </row>
    <row r="74" spans="5:7">
      <c r="E74" t="str" cm="1">
        <f t="array" ref="E74">IFERROR(INDEX(Month_1!$D$4:$D$250,MATCH(0,COUNTIF($E$1:E73,Month_1!$D$4:$D$250),0)),"")</f>
        <v/>
      </c>
      <c r="F74" t="e" cm="1">
        <f t="array" ref="F74">IFERROR(INDEX($E$2:$E$1800,MATCH(0,COUNTIF($F$1:F73,$E$2:$E$1800),0)),NA())</f>
        <v>#N/A</v>
      </c>
      <c r="G74" t="e">
        <v>#N/A</v>
      </c>
    </row>
    <row r="75" spans="5:7">
      <c r="E75" t="str" cm="1">
        <f t="array" ref="E75">IFERROR(INDEX(Month_1!$D$4:$D$250,MATCH(0,COUNTIF($E$1:E74,Month_1!$D$4:$D$250),0)),"")</f>
        <v/>
      </c>
      <c r="F75" t="e" cm="1">
        <f t="array" ref="F75">IFERROR(INDEX($E$2:$E$1800,MATCH(0,COUNTIF($F$1:F74,$E$2:$E$1800),0)),NA())</f>
        <v>#N/A</v>
      </c>
      <c r="G75" t="e">
        <v>#N/A</v>
      </c>
    </row>
    <row r="76" spans="5:7">
      <c r="E76" t="str" cm="1">
        <f t="array" ref="E76">IFERROR(INDEX(Month_1!$D$4:$D$250,MATCH(0,COUNTIF($E$1:E75,Month_1!$D$4:$D$250),0)),"")</f>
        <v/>
      </c>
      <c r="F76" t="e" cm="1">
        <f t="array" ref="F76">IFERROR(INDEX($E$2:$E$1800,MATCH(0,COUNTIF($F$1:F75,$E$2:$E$1800),0)),NA())</f>
        <v>#N/A</v>
      </c>
      <c r="G76" t="e">
        <v>#N/A</v>
      </c>
    </row>
    <row r="77" spans="5:7">
      <c r="E77" t="str" cm="1">
        <f t="array" ref="E77">IFERROR(INDEX(Month_1!$D$4:$D$250,MATCH(0,COUNTIF($E$1:E76,Month_1!$D$4:$D$250),0)),"")</f>
        <v/>
      </c>
      <c r="F77" t="e" cm="1">
        <f t="array" ref="F77">IFERROR(INDEX($E$2:$E$1800,MATCH(0,COUNTIF($F$1:F76,$E$2:$E$1800),0)),NA())</f>
        <v>#N/A</v>
      </c>
      <c r="G77" t="e">
        <v>#N/A</v>
      </c>
    </row>
    <row r="78" spans="5:7">
      <c r="E78" t="str" cm="1">
        <f t="array" ref="E78">IFERROR(INDEX(Month_1!$D$4:$D$250,MATCH(0,COUNTIF($E$1:E77,Month_1!$D$4:$D$250),0)),"")</f>
        <v/>
      </c>
      <c r="F78" t="e" cm="1">
        <f t="array" ref="F78">IFERROR(INDEX($E$2:$E$1800,MATCH(0,COUNTIF($F$1:F77,$E$2:$E$1800),0)),NA())</f>
        <v>#N/A</v>
      </c>
      <c r="G78" t="e">
        <v>#N/A</v>
      </c>
    </row>
    <row r="79" spans="5:7">
      <c r="E79" t="str" cm="1">
        <f t="array" ref="E79">IFERROR(INDEX(Month_1!$D$4:$D$250,MATCH(0,COUNTIF($E$1:E78,Month_1!$D$4:$D$250),0)),"")</f>
        <v/>
      </c>
      <c r="F79" t="e" cm="1">
        <f t="array" ref="F79">IFERROR(INDEX($E$2:$E$1800,MATCH(0,COUNTIF($F$1:F78,$E$2:$E$1800),0)),NA())</f>
        <v>#N/A</v>
      </c>
      <c r="G79" t="e">
        <v>#N/A</v>
      </c>
    </row>
    <row r="80" spans="5:7">
      <c r="E80" t="str" cm="1">
        <f t="array" ref="E80">IFERROR(INDEX(Month_1!$D$4:$D$250,MATCH(0,COUNTIF($E$1:E79,Month_1!$D$4:$D$250),0)),"")</f>
        <v/>
      </c>
      <c r="F80" t="e" cm="1">
        <f t="array" ref="F80">IFERROR(INDEX($E$2:$E$1800,MATCH(0,COUNTIF($F$1:F79,$E$2:$E$1800),0)),NA())</f>
        <v>#N/A</v>
      </c>
      <c r="G80" t="e">
        <v>#N/A</v>
      </c>
    </row>
    <row r="81" spans="5:7">
      <c r="E81" t="str" cm="1">
        <f t="array" ref="E81">IFERROR(INDEX(Month_1!$D$4:$D$250,MATCH(0,COUNTIF($E$1:E80,Month_1!$D$4:$D$250),0)),"")</f>
        <v/>
      </c>
      <c r="F81" t="e" cm="1">
        <f t="array" ref="F81">IFERROR(INDEX($E$2:$E$1800,MATCH(0,COUNTIF($F$1:F80,$E$2:$E$1800),0)),NA())</f>
        <v>#N/A</v>
      </c>
      <c r="G81" t="e">
        <v>#N/A</v>
      </c>
    </row>
    <row r="82" spans="5:7">
      <c r="E82" t="str" cm="1">
        <f t="array" ref="E82">IFERROR(INDEX(Month_1!$D$4:$D$250,MATCH(0,COUNTIF($E$1:E81,Month_1!$D$4:$D$250),0)),"")</f>
        <v/>
      </c>
      <c r="F82" t="e" cm="1">
        <f t="array" ref="F82">IFERROR(INDEX($E$2:$E$1800,MATCH(0,COUNTIF($F$1:F81,$E$2:$E$1800),0)),NA())</f>
        <v>#N/A</v>
      </c>
      <c r="G82" t="e">
        <v>#N/A</v>
      </c>
    </row>
    <row r="83" spans="5:7">
      <c r="E83" t="str" cm="1">
        <f t="array" ref="E83">IFERROR(INDEX(Month_1!$D$4:$D$250,MATCH(0,COUNTIF($E$1:E82,Month_1!$D$4:$D$250),0)),"")</f>
        <v/>
      </c>
      <c r="F83" t="e" cm="1">
        <f t="array" ref="F83">IFERROR(INDEX($E$2:$E$1800,MATCH(0,COUNTIF($F$1:F82,$E$2:$E$1800),0)),NA())</f>
        <v>#N/A</v>
      </c>
      <c r="G83" t="e">
        <v>#N/A</v>
      </c>
    </row>
    <row r="84" spans="5:7">
      <c r="E84" t="str" cm="1">
        <f t="array" ref="E84">IFERROR(INDEX(Month_1!$D$4:$D$250,MATCH(0,COUNTIF($E$1:E83,Month_1!$D$4:$D$250),0)),"")</f>
        <v/>
      </c>
      <c r="F84" t="e" cm="1">
        <f t="array" ref="F84">IFERROR(INDEX($E$2:$E$1800,MATCH(0,COUNTIF($F$1:F83,$E$2:$E$1800),0)),NA())</f>
        <v>#N/A</v>
      </c>
      <c r="G84" t="e">
        <v>#N/A</v>
      </c>
    </row>
    <row r="85" spans="5:7">
      <c r="E85" t="str" cm="1">
        <f t="array" ref="E85">IFERROR(INDEX(Month_1!$D$4:$D$250,MATCH(0,COUNTIF($E$1:E84,Month_1!$D$4:$D$250),0)),"")</f>
        <v/>
      </c>
      <c r="F85" t="e" cm="1">
        <f t="array" ref="F85">IFERROR(INDEX($E$2:$E$1800,MATCH(0,COUNTIF($F$1:F84,$E$2:$E$1800),0)),NA())</f>
        <v>#N/A</v>
      </c>
      <c r="G85" t="e">
        <v>#N/A</v>
      </c>
    </row>
    <row r="86" spans="5:7">
      <c r="E86" t="str" cm="1">
        <f t="array" ref="E86">IFERROR(INDEX(Month_1!$D$4:$D$250,MATCH(0,COUNTIF($E$1:E85,Month_1!$D$4:$D$250),0)),"")</f>
        <v/>
      </c>
      <c r="F86" t="e" cm="1">
        <f t="array" ref="F86">IFERROR(INDEX($E$2:$E$1800,MATCH(0,COUNTIF($F$1:F85,$E$2:$E$1800),0)),NA())</f>
        <v>#N/A</v>
      </c>
      <c r="G86" t="e">
        <v>#N/A</v>
      </c>
    </row>
    <row r="87" spans="5:7">
      <c r="E87" t="str" cm="1">
        <f t="array" ref="E87">IFERROR(INDEX(Month_1!$D$4:$D$250,MATCH(0,COUNTIF($E$1:E86,Month_1!$D$4:$D$250),0)),"")</f>
        <v/>
      </c>
      <c r="F87" t="e" cm="1">
        <f t="array" ref="F87">IFERROR(INDEX($E$2:$E$1800,MATCH(0,COUNTIF($F$1:F86,$E$2:$E$1800),0)),NA())</f>
        <v>#N/A</v>
      </c>
      <c r="G87" t="e">
        <v>#N/A</v>
      </c>
    </row>
    <row r="88" spans="5:7">
      <c r="E88" t="str" cm="1">
        <f t="array" ref="E88">IFERROR(INDEX(Month_1!$D$4:$D$250,MATCH(0,COUNTIF($E$1:E87,Month_1!$D$4:$D$250),0)),"")</f>
        <v/>
      </c>
      <c r="F88" t="e" cm="1">
        <f t="array" ref="F88">IFERROR(INDEX($E$2:$E$1800,MATCH(0,COUNTIF($F$1:F87,$E$2:$E$1800),0)),NA())</f>
        <v>#N/A</v>
      </c>
      <c r="G88" t="e">
        <v>#N/A</v>
      </c>
    </row>
    <row r="89" spans="5:7">
      <c r="E89" t="str" cm="1">
        <f t="array" ref="E89">IFERROR(INDEX(Month_1!$D$4:$D$250,MATCH(0,COUNTIF($E$1:E88,Month_1!$D$4:$D$250),0)),"")</f>
        <v/>
      </c>
      <c r="F89" t="e" cm="1">
        <f t="array" ref="F89">IFERROR(INDEX($E$2:$E$1800,MATCH(0,COUNTIF($F$1:F88,$E$2:$E$1800),0)),NA())</f>
        <v>#N/A</v>
      </c>
      <c r="G89" t="e">
        <v>#N/A</v>
      </c>
    </row>
    <row r="90" spans="5:7">
      <c r="E90" t="str" cm="1">
        <f t="array" ref="E90">IFERROR(INDEX(Month_1!$D$4:$D$250,MATCH(0,COUNTIF($E$1:E89,Month_1!$D$4:$D$250),0)),"")</f>
        <v/>
      </c>
      <c r="F90" t="e" cm="1">
        <f t="array" ref="F90">IFERROR(INDEX($E$2:$E$1800,MATCH(0,COUNTIF($F$1:F89,$E$2:$E$1800),0)),NA())</f>
        <v>#N/A</v>
      </c>
      <c r="G90" t="e">
        <v>#N/A</v>
      </c>
    </row>
    <row r="91" spans="5:7">
      <c r="E91" t="str" cm="1">
        <f t="array" ref="E91">IFERROR(INDEX(Month_1!$D$4:$D$250,MATCH(0,COUNTIF($E$1:E90,Month_1!$D$4:$D$250),0)),"")</f>
        <v/>
      </c>
      <c r="F91" t="e" cm="1">
        <f t="array" ref="F91">IFERROR(INDEX($E$2:$E$1800,MATCH(0,COUNTIF($F$1:F90,$E$2:$E$1800),0)),NA())</f>
        <v>#N/A</v>
      </c>
      <c r="G91" t="e">
        <v>#N/A</v>
      </c>
    </row>
    <row r="92" spans="5:7">
      <c r="E92" t="str" cm="1">
        <f t="array" ref="E92">IFERROR(INDEX(Month_1!$D$4:$D$250,MATCH(0,COUNTIF($E$1:E91,Month_1!$D$4:$D$250),0)),"")</f>
        <v/>
      </c>
      <c r="F92" t="e" cm="1">
        <f t="array" ref="F92">IFERROR(INDEX($E$2:$E$1800,MATCH(0,COUNTIF($F$1:F91,$E$2:$E$1800),0)),NA())</f>
        <v>#N/A</v>
      </c>
      <c r="G92" t="e">
        <v>#N/A</v>
      </c>
    </row>
    <row r="93" spans="5:7">
      <c r="E93" t="str" cm="1">
        <f t="array" ref="E93">IFERROR(INDEX(Month_1!$D$4:$D$250,MATCH(0,COUNTIF($E$1:E92,Month_1!$D$4:$D$250),0)),"")</f>
        <v/>
      </c>
      <c r="F93" t="e" cm="1">
        <f t="array" ref="F93">IFERROR(INDEX($E$2:$E$1800,MATCH(0,COUNTIF($F$1:F92,$E$2:$E$1800),0)),NA())</f>
        <v>#N/A</v>
      </c>
      <c r="G93" t="e">
        <v>#N/A</v>
      </c>
    </row>
    <row r="94" spans="5:7">
      <c r="E94" t="str" cm="1">
        <f t="array" ref="E94">IFERROR(INDEX(Month_1!$D$4:$D$250,MATCH(0,COUNTIF($E$1:E93,Month_1!$D$4:$D$250),0)),"")</f>
        <v/>
      </c>
      <c r="F94" t="e" cm="1">
        <f t="array" ref="F94">IFERROR(INDEX($E$2:$E$1800,MATCH(0,COUNTIF($F$1:F93,$E$2:$E$1800),0)),NA())</f>
        <v>#N/A</v>
      </c>
      <c r="G94" t="e">
        <v>#N/A</v>
      </c>
    </row>
    <row r="95" spans="5:7">
      <c r="E95" t="str" cm="1">
        <f t="array" ref="E95">IFERROR(INDEX(Month_1!$D$4:$D$250,MATCH(0,COUNTIF($E$1:E94,Month_1!$D$4:$D$250),0)),"")</f>
        <v/>
      </c>
      <c r="F95" t="e" cm="1">
        <f t="array" ref="F95">IFERROR(INDEX($E$2:$E$1800,MATCH(0,COUNTIF($F$1:F94,$E$2:$E$1800),0)),NA())</f>
        <v>#N/A</v>
      </c>
      <c r="G95" t="e">
        <v>#N/A</v>
      </c>
    </row>
    <row r="96" spans="5:7">
      <c r="E96" t="str" cm="1">
        <f t="array" ref="E96">IFERROR(INDEX(Month_1!$D$4:$D$250,MATCH(0,COUNTIF($E$1:E95,Month_1!$D$4:$D$250),0)),"")</f>
        <v/>
      </c>
      <c r="F96" t="e" cm="1">
        <f t="array" ref="F96">IFERROR(INDEX($E$2:$E$1800,MATCH(0,COUNTIF($F$1:F95,$E$2:$E$1800),0)),NA())</f>
        <v>#N/A</v>
      </c>
      <c r="G96" t="e">
        <v>#N/A</v>
      </c>
    </row>
    <row r="97" spans="5:7">
      <c r="E97" t="str" cm="1">
        <f t="array" ref="E97">IFERROR(INDEX(Month_1!$D$4:$D$250,MATCH(0,COUNTIF($E$1:E96,Month_1!$D$4:$D$250),0)),"")</f>
        <v/>
      </c>
      <c r="F97" t="e" cm="1">
        <f t="array" ref="F97">IFERROR(INDEX($E$2:$E$1800,MATCH(0,COUNTIF($F$1:F96,$E$2:$E$1800),0)),NA())</f>
        <v>#N/A</v>
      </c>
      <c r="G97" t="e">
        <v>#N/A</v>
      </c>
    </row>
    <row r="98" spans="5:7">
      <c r="E98" t="str" cm="1">
        <f t="array" ref="E98">IFERROR(INDEX(Month_1!$D$4:$D$250,MATCH(0,COUNTIF($E$1:E97,Month_1!$D$4:$D$250),0)),"")</f>
        <v/>
      </c>
      <c r="F98" t="e" cm="1">
        <f t="array" ref="F98">IFERROR(INDEX($E$2:$E$1800,MATCH(0,COUNTIF($F$1:F97,$E$2:$E$1800),0)),NA())</f>
        <v>#N/A</v>
      </c>
      <c r="G98" t="e">
        <v>#N/A</v>
      </c>
    </row>
    <row r="99" spans="5:7">
      <c r="E99" t="str" cm="1">
        <f t="array" ref="E99">IFERROR(INDEX(Month_1!$D$4:$D$250,MATCH(0,COUNTIF($E$1:E98,Month_1!$D$4:$D$250),0)),"")</f>
        <v/>
      </c>
      <c r="F99" t="e" cm="1">
        <f t="array" ref="F99">IFERROR(INDEX($E$2:$E$1800,MATCH(0,COUNTIF($F$1:F98,$E$2:$E$1800),0)),NA())</f>
        <v>#N/A</v>
      </c>
      <c r="G99" t="e">
        <v>#N/A</v>
      </c>
    </row>
    <row r="100" spans="5:7">
      <c r="E100" t="str" cm="1">
        <f t="array" ref="E100">IFERROR(INDEX(Month_1!$D$4:$D$250,MATCH(0,COUNTIF($E$1:E99,Month_1!$D$4:$D$250),0)),"")</f>
        <v/>
      </c>
      <c r="F100" t="e" cm="1">
        <f t="array" ref="F100">IFERROR(INDEX($E$2:$E$1800,MATCH(0,COUNTIF($F$1:F99,$E$2:$E$1800),0)),NA())</f>
        <v>#N/A</v>
      </c>
      <c r="G100" t="e">
        <v>#N/A</v>
      </c>
    </row>
    <row r="101" spans="5:7">
      <c r="E101" t="str" cm="1">
        <f t="array" ref="E101">IFERROR(INDEX(Month_1!$D$4:$D$250,MATCH(0,COUNTIF($E$1:E100,Month_1!$D$4:$D$250),0)),"")</f>
        <v/>
      </c>
      <c r="F101" t="e" cm="1">
        <f t="array" ref="F101">IFERROR(INDEX($E$2:$E$1800,MATCH(0,COUNTIF($F$1:F100,$E$2:$E$1800),0)),NA())</f>
        <v>#N/A</v>
      </c>
      <c r="G101" t="e">
        <v>#N/A</v>
      </c>
    </row>
    <row r="102" spans="5:7">
      <c r="E102" t="str" cm="1">
        <f t="array" ref="E102">IFERROR(INDEX(Month_1!$D$4:$D$250,MATCH(0,COUNTIF($E$1:E101,Month_1!$D$4:$D$250),0)),"")</f>
        <v/>
      </c>
      <c r="F102" t="e" cm="1">
        <f t="array" ref="F102">IFERROR(INDEX($E$2:$E$1800,MATCH(0,COUNTIF($F$1:F101,$E$2:$E$1800),0)),NA())</f>
        <v>#N/A</v>
      </c>
      <c r="G102" t="e">
        <v>#N/A</v>
      </c>
    </row>
    <row r="103" spans="5:7">
      <c r="E103" t="str" cm="1">
        <f t="array" ref="E103">IFERROR(INDEX(Month_1!$D$4:$D$250,MATCH(0,COUNTIF($E$1:E102,Month_1!$D$4:$D$250),0)),"")</f>
        <v/>
      </c>
      <c r="F103" t="e" cm="1">
        <f t="array" ref="F103">IFERROR(INDEX($E$2:$E$1800,MATCH(0,COUNTIF($F$1:F102,$E$2:$E$1800),0)),NA())</f>
        <v>#N/A</v>
      </c>
      <c r="G103" t="e">
        <v>#N/A</v>
      </c>
    </row>
    <row r="104" spans="5:7">
      <c r="E104" t="str" cm="1">
        <f t="array" ref="E104">IFERROR(INDEX(Month_1!$D$4:$D$250,MATCH(0,COUNTIF($E$1:E103,Month_1!$D$4:$D$250),0)),"")</f>
        <v/>
      </c>
      <c r="F104" t="e" cm="1">
        <f t="array" ref="F104">IFERROR(INDEX($E$2:$E$1800,MATCH(0,COUNTIF($F$1:F103,$E$2:$E$1800),0)),NA())</f>
        <v>#N/A</v>
      </c>
      <c r="G104" t="e">
        <v>#N/A</v>
      </c>
    </row>
    <row r="105" spans="5:7">
      <c r="E105" t="str" cm="1">
        <f t="array" ref="E105">IFERROR(INDEX(Month_1!$D$4:$D$250,MATCH(0,COUNTIF($E$1:E104,Month_1!$D$4:$D$250),0)),"")</f>
        <v/>
      </c>
      <c r="F105" t="e" cm="1">
        <f t="array" ref="F105">IFERROR(INDEX($E$2:$E$1800,MATCH(0,COUNTIF($F$1:F104,$E$2:$E$1800),0)),NA())</f>
        <v>#N/A</v>
      </c>
      <c r="G105" t="e">
        <v>#N/A</v>
      </c>
    </row>
    <row r="106" spans="5:7">
      <c r="E106" t="str" cm="1">
        <f t="array" ref="E106">IFERROR(INDEX(Month_1!$D$4:$D$250,MATCH(0,COUNTIF($E$1:E105,Month_1!$D$4:$D$250),0)),"")</f>
        <v/>
      </c>
      <c r="F106" t="e" cm="1">
        <f t="array" ref="F106">IFERROR(INDEX($E$2:$E$1800,MATCH(0,COUNTIF($F$1:F105,$E$2:$E$1800),0)),NA())</f>
        <v>#N/A</v>
      </c>
      <c r="G106" t="e">
        <v>#N/A</v>
      </c>
    </row>
    <row r="107" spans="5:7">
      <c r="E107" t="str" cm="1">
        <f t="array" ref="E107">IFERROR(INDEX(Month_1!$D$4:$D$250,MATCH(0,COUNTIF($E$1:E106,Month_1!$D$4:$D$250),0)),"")</f>
        <v/>
      </c>
      <c r="F107" t="e" cm="1">
        <f t="array" ref="F107">IFERROR(INDEX($E$2:$E$1800,MATCH(0,COUNTIF($F$1:F106,$E$2:$E$1800),0)),NA())</f>
        <v>#N/A</v>
      </c>
      <c r="G107" t="e">
        <v>#N/A</v>
      </c>
    </row>
    <row r="108" spans="5:7">
      <c r="E108" t="str" cm="1">
        <f t="array" ref="E108">IFERROR(INDEX(Month_1!$D$4:$D$250,MATCH(0,COUNTIF($E$1:E107,Month_1!$D$4:$D$250),0)),"")</f>
        <v/>
      </c>
      <c r="F108" t="e" cm="1">
        <f t="array" ref="F108">IFERROR(INDEX($E$2:$E$1800,MATCH(0,COUNTIF($F$1:F107,$E$2:$E$1800),0)),NA())</f>
        <v>#N/A</v>
      </c>
      <c r="G108" t="e">
        <v>#N/A</v>
      </c>
    </row>
    <row r="109" spans="5:7">
      <c r="E109" t="str" cm="1">
        <f t="array" ref="E109">IFERROR(INDEX(Month_1!$D$4:$D$250,MATCH(0,COUNTIF($E$1:E108,Month_1!$D$4:$D$250),0)),"")</f>
        <v/>
      </c>
      <c r="F109" t="e" cm="1">
        <f t="array" ref="F109">IFERROR(INDEX($E$2:$E$1800,MATCH(0,COUNTIF($F$1:F108,$E$2:$E$1800),0)),NA())</f>
        <v>#N/A</v>
      </c>
      <c r="G109" t="e">
        <v>#N/A</v>
      </c>
    </row>
    <row r="110" spans="5:7">
      <c r="E110" t="str" cm="1">
        <f t="array" ref="E110">IFERROR(INDEX(Month_1!$D$4:$D$250,MATCH(0,COUNTIF($E$1:E109,Month_1!$D$4:$D$250),0)),"")</f>
        <v/>
      </c>
      <c r="F110" t="e" cm="1">
        <f t="array" ref="F110">IFERROR(INDEX($E$2:$E$1800,MATCH(0,COUNTIF($F$1:F109,$E$2:$E$1800),0)),NA())</f>
        <v>#N/A</v>
      </c>
      <c r="G110" t="e">
        <v>#N/A</v>
      </c>
    </row>
    <row r="111" spans="5:7">
      <c r="E111" t="str" cm="1">
        <f t="array" ref="E111">IFERROR(INDEX(Month_1!$D$4:$D$250,MATCH(0,COUNTIF($E$1:E110,Month_1!$D$4:$D$250),0)),"")</f>
        <v/>
      </c>
      <c r="F111" t="e" cm="1">
        <f t="array" ref="F111">IFERROR(INDEX($E$2:$E$1800,MATCH(0,COUNTIF($F$1:F110,$E$2:$E$1800),0)),NA())</f>
        <v>#N/A</v>
      </c>
      <c r="G111" t="e">
        <v>#N/A</v>
      </c>
    </row>
    <row r="112" spans="5:7">
      <c r="E112" t="str" cm="1">
        <f t="array" ref="E112">IFERROR(INDEX(Month_1!$D$4:$D$250,MATCH(0,COUNTIF($E$1:E111,Month_1!$D$4:$D$250),0)),"")</f>
        <v/>
      </c>
      <c r="F112" t="e" cm="1">
        <f t="array" ref="F112">IFERROR(INDEX($E$2:$E$1800,MATCH(0,COUNTIF($F$1:F111,$E$2:$E$1800),0)),NA())</f>
        <v>#N/A</v>
      </c>
      <c r="G112" t="e">
        <v>#N/A</v>
      </c>
    </row>
    <row r="113" spans="5:7">
      <c r="E113" t="str" cm="1">
        <f t="array" ref="E113">IFERROR(INDEX(Month_1!$D$4:$D$250,MATCH(0,COUNTIF($E$1:E112,Month_1!$D$4:$D$250),0)),"")</f>
        <v/>
      </c>
      <c r="F113" t="e" cm="1">
        <f t="array" ref="F113">IFERROR(INDEX($E$2:$E$1800,MATCH(0,COUNTIF($F$1:F112,$E$2:$E$1800),0)),NA())</f>
        <v>#N/A</v>
      </c>
      <c r="G113" t="e">
        <v>#N/A</v>
      </c>
    </row>
    <row r="114" spans="5:7">
      <c r="E114" t="str" cm="1">
        <f t="array" ref="E114">IFERROR(INDEX(Month_1!$D$4:$D$250,MATCH(0,COUNTIF($E$1:E113,Month_1!$D$4:$D$250),0)),"")</f>
        <v/>
      </c>
      <c r="F114" t="e" cm="1">
        <f t="array" ref="F114">IFERROR(INDEX($E$2:$E$1800,MATCH(0,COUNTIF($F$1:F113,$E$2:$E$1800),0)),NA())</f>
        <v>#N/A</v>
      </c>
      <c r="G114" t="e">
        <v>#N/A</v>
      </c>
    </row>
    <row r="115" spans="5:7">
      <c r="E115" t="str" cm="1">
        <f t="array" ref="E115">IFERROR(INDEX(Month_1!$D$4:$D$250,MATCH(0,COUNTIF($E$1:E114,Month_1!$D$4:$D$250),0)),"")</f>
        <v/>
      </c>
      <c r="F115" t="e" cm="1">
        <f t="array" ref="F115">IFERROR(INDEX($E$2:$E$1800,MATCH(0,COUNTIF($F$1:F114,$E$2:$E$1800),0)),NA())</f>
        <v>#N/A</v>
      </c>
      <c r="G115" t="e">
        <v>#N/A</v>
      </c>
    </row>
    <row r="116" spans="5:7">
      <c r="E116" t="str" cm="1">
        <f t="array" ref="E116">IFERROR(INDEX(Month_1!$D$4:$D$250,MATCH(0,COUNTIF($E$1:E115,Month_1!$D$4:$D$250),0)),"")</f>
        <v/>
      </c>
      <c r="F116" t="e" cm="1">
        <f t="array" ref="F116">IFERROR(INDEX($E$2:$E$1800,MATCH(0,COUNTIF($F$1:F115,$E$2:$E$1800),0)),NA())</f>
        <v>#N/A</v>
      </c>
      <c r="G116" t="e">
        <v>#N/A</v>
      </c>
    </row>
    <row r="117" spans="5:7">
      <c r="E117" t="str" cm="1">
        <f t="array" ref="E117">IFERROR(INDEX(Month_1!$D$4:$D$250,MATCH(0,COUNTIF($E$1:E116,Month_1!$D$4:$D$250),0)),"")</f>
        <v/>
      </c>
      <c r="F117" t="e" cm="1">
        <f t="array" ref="F117">IFERROR(INDEX($E$2:$E$1800,MATCH(0,COUNTIF($F$1:F116,$E$2:$E$1800),0)),NA())</f>
        <v>#N/A</v>
      </c>
      <c r="G117" t="e">
        <v>#N/A</v>
      </c>
    </row>
    <row r="118" spans="5:7">
      <c r="E118" t="str" cm="1">
        <f t="array" ref="E118">IFERROR(INDEX(Month_1!$D$4:$D$250,MATCH(0,COUNTIF($E$1:E117,Month_1!$D$4:$D$250),0)),"")</f>
        <v/>
      </c>
      <c r="F118" t="e" cm="1">
        <f t="array" ref="F118">IFERROR(INDEX($E$2:$E$1800,MATCH(0,COUNTIF($F$1:F117,$E$2:$E$1800),0)),NA())</f>
        <v>#N/A</v>
      </c>
      <c r="G118" t="e">
        <v>#N/A</v>
      </c>
    </row>
    <row r="119" spans="5:7">
      <c r="E119" t="str" cm="1">
        <f t="array" ref="E119">IFERROR(INDEX(Month_1!$D$4:$D$250,MATCH(0,COUNTIF($E$1:E118,Month_1!$D$4:$D$250),0)),"")</f>
        <v/>
      </c>
      <c r="F119" t="e" cm="1">
        <f t="array" ref="F119">IFERROR(INDEX($E$2:$E$1800,MATCH(0,COUNTIF($F$1:F118,$E$2:$E$1800),0)),NA())</f>
        <v>#N/A</v>
      </c>
      <c r="G119" t="e">
        <v>#N/A</v>
      </c>
    </row>
    <row r="120" spans="5:7">
      <c r="E120" t="str" cm="1">
        <f t="array" ref="E120">IFERROR(INDEX(Month_1!$D$4:$D$250,MATCH(0,COUNTIF($E$1:E119,Month_1!$D$4:$D$250),0)),"")</f>
        <v/>
      </c>
      <c r="F120" t="e" cm="1">
        <f t="array" ref="F120">IFERROR(INDEX($E$2:$E$1800,MATCH(0,COUNTIF($F$1:F119,$E$2:$E$1800),0)),NA())</f>
        <v>#N/A</v>
      </c>
      <c r="G120" t="e">
        <v>#N/A</v>
      </c>
    </row>
    <row r="121" spans="5:7">
      <c r="E121" t="str" cm="1">
        <f t="array" ref="E121">IFERROR(INDEX(Month_1!$D$4:$D$250,MATCH(0,COUNTIF($E$1:E120,Month_1!$D$4:$D$250),0)),"")</f>
        <v/>
      </c>
      <c r="F121" t="e" cm="1">
        <f t="array" ref="F121">IFERROR(INDEX($E$2:$E$1800,MATCH(0,COUNTIF($F$1:F120,$E$2:$E$1800),0)),NA())</f>
        <v>#N/A</v>
      </c>
      <c r="G121" t="e">
        <v>#N/A</v>
      </c>
    </row>
    <row r="122" spans="5:7">
      <c r="E122" t="str" cm="1">
        <f t="array" ref="E122">IFERROR(INDEX(Month_1!$D$4:$D$250,MATCH(0,COUNTIF($E$1:E121,Month_1!$D$4:$D$250),0)),"")</f>
        <v/>
      </c>
      <c r="F122" t="e" cm="1">
        <f t="array" ref="F122">IFERROR(INDEX($E$2:$E$1800,MATCH(0,COUNTIF($F$1:F121,$E$2:$E$1800),0)),NA())</f>
        <v>#N/A</v>
      </c>
      <c r="G122" t="e">
        <v>#N/A</v>
      </c>
    </row>
    <row r="123" spans="5:7">
      <c r="E123" t="str" cm="1">
        <f t="array" ref="E123">IFERROR(INDEX(Month_1!$D$4:$D$250,MATCH(0,COUNTIF($E$1:E122,Month_1!$D$4:$D$250),0)),"")</f>
        <v/>
      </c>
      <c r="F123" t="e" cm="1">
        <f t="array" ref="F123">IFERROR(INDEX($E$2:$E$1800,MATCH(0,COUNTIF($F$1:F122,$E$2:$E$1800),0)),NA())</f>
        <v>#N/A</v>
      </c>
      <c r="G123" t="e">
        <v>#N/A</v>
      </c>
    </row>
    <row r="124" spans="5:7">
      <c r="E124" t="str" cm="1">
        <f t="array" ref="E124">IFERROR(INDEX(Month_1!$D$4:$D$250,MATCH(0,COUNTIF($E$1:E123,Month_1!$D$4:$D$250),0)),"")</f>
        <v/>
      </c>
      <c r="F124" t="e" cm="1">
        <f t="array" ref="F124">IFERROR(INDEX($E$2:$E$1800,MATCH(0,COUNTIF($F$1:F123,$E$2:$E$1800),0)),NA())</f>
        <v>#N/A</v>
      </c>
      <c r="G124" t="e">
        <v>#N/A</v>
      </c>
    </row>
    <row r="125" spans="5:7">
      <c r="E125" t="str" cm="1">
        <f t="array" ref="E125">IFERROR(INDEX(Month_1!$D$4:$D$250,MATCH(0,COUNTIF($E$1:E124,Month_1!$D$4:$D$250),0)),"")</f>
        <v/>
      </c>
      <c r="F125" t="e" cm="1">
        <f t="array" ref="F125">IFERROR(INDEX($E$2:$E$1800,MATCH(0,COUNTIF($F$1:F124,$E$2:$E$1800),0)),NA())</f>
        <v>#N/A</v>
      </c>
      <c r="G125" t="e">
        <v>#N/A</v>
      </c>
    </row>
    <row r="126" spans="5:7">
      <c r="E126" t="str" cm="1">
        <f t="array" ref="E126">IFERROR(INDEX(Month_1!$D$4:$D$250,MATCH(0,COUNTIF($E$1:E125,Month_1!$D$4:$D$250),0)),"")</f>
        <v/>
      </c>
      <c r="F126" t="e" cm="1">
        <f t="array" ref="F126">IFERROR(INDEX($E$2:$E$1800,MATCH(0,COUNTIF($F$1:F125,$E$2:$E$1800),0)),NA())</f>
        <v>#N/A</v>
      </c>
      <c r="G126" t="e">
        <v>#N/A</v>
      </c>
    </row>
    <row r="127" spans="5:7">
      <c r="E127" t="str" cm="1">
        <f t="array" ref="E127">IFERROR(INDEX(Month_1!$D$4:$D$250,MATCH(0,COUNTIF($E$1:E126,Month_1!$D$4:$D$250),0)),"")</f>
        <v/>
      </c>
      <c r="F127" t="e" cm="1">
        <f t="array" ref="F127">IFERROR(INDEX($E$2:$E$1800,MATCH(0,COUNTIF($F$1:F126,$E$2:$E$1800),0)),NA())</f>
        <v>#N/A</v>
      </c>
      <c r="G127" t="e">
        <v>#N/A</v>
      </c>
    </row>
    <row r="128" spans="5:7">
      <c r="E128" t="str" cm="1">
        <f t="array" ref="E128">IFERROR(INDEX(Month_1!$D$4:$D$250,MATCH(0,COUNTIF($E$1:E127,Month_1!$D$4:$D$250),0)),"")</f>
        <v/>
      </c>
      <c r="F128" t="e" cm="1">
        <f t="array" ref="F128">IFERROR(INDEX($E$2:$E$1800,MATCH(0,COUNTIF($F$1:F127,$E$2:$E$1800),0)),NA())</f>
        <v>#N/A</v>
      </c>
      <c r="G128" t="e">
        <v>#N/A</v>
      </c>
    </row>
    <row r="129" spans="5:7">
      <c r="E129" t="str" cm="1">
        <f t="array" ref="E129">IFERROR(INDEX(Month_1!$D$4:$D$250,MATCH(0,COUNTIF($E$1:E128,Month_1!$D$4:$D$250),0)),"")</f>
        <v/>
      </c>
      <c r="F129" t="e" cm="1">
        <f t="array" ref="F129">IFERROR(INDEX($E$2:$E$1800,MATCH(0,COUNTIF($F$1:F128,$E$2:$E$1800),0)),NA())</f>
        <v>#N/A</v>
      </c>
      <c r="G129" t="e">
        <v>#N/A</v>
      </c>
    </row>
    <row r="130" spans="5:7">
      <c r="E130" t="str" cm="1">
        <f t="array" ref="E130">IFERROR(INDEX(Month_1!$D$4:$D$250,MATCH(0,COUNTIF($E$1:E129,Month_1!$D$4:$D$250),0)),"")</f>
        <v/>
      </c>
      <c r="F130" t="e" cm="1">
        <f t="array" ref="F130">IFERROR(INDEX($E$2:$E$1800,MATCH(0,COUNTIF($F$1:F129,$E$2:$E$1800),0)),NA())</f>
        <v>#N/A</v>
      </c>
      <c r="G130" t="e">
        <v>#N/A</v>
      </c>
    </row>
    <row r="131" spans="5:7">
      <c r="E131" t="str" cm="1">
        <f t="array" ref="E131">IFERROR(INDEX(Month_1!$D$4:$D$250,MATCH(0,COUNTIF($E$1:E130,Month_1!$D$4:$D$250),0)),"")</f>
        <v/>
      </c>
      <c r="F131" t="e" cm="1">
        <f t="array" ref="F131">IFERROR(INDEX($E$2:$E$1800,MATCH(0,COUNTIF($F$1:F130,$E$2:$E$1800),0)),NA())</f>
        <v>#N/A</v>
      </c>
      <c r="G131" t="e">
        <v>#N/A</v>
      </c>
    </row>
    <row r="132" spans="5:7">
      <c r="E132" t="str" cm="1">
        <f t="array" ref="E132">IFERROR(INDEX(Month_1!$D$4:$D$250,MATCH(0,COUNTIF($E$1:E131,Month_1!$D$4:$D$250),0)),"")</f>
        <v/>
      </c>
      <c r="F132" t="e" cm="1">
        <f t="array" ref="F132">IFERROR(INDEX($E$2:$E$1800,MATCH(0,COUNTIF($F$1:F131,$E$2:$E$1800),0)),NA())</f>
        <v>#N/A</v>
      </c>
      <c r="G132" t="e">
        <v>#N/A</v>
      </c>
    </row>
    <row r="133" spans="5:7">
      <c r="E133" t="str" cm="1">
        <f t="array" ref="E133">IFERROR(INDEX(Month_1!$D$4:$D$250,MATCH(0,COUNTIF($E$1:E132,Month_1!$D$4:$D$250),0)),"")</f>
        <v/>
      </c>
      <c r="F133" t="e" cm="1">
        <f t="array" ref="F133">IFERROR(INDEX($E$2:$E$1800,MATCH(0,COUNTIF($F$1:F132,$E$2:$E$1800),0)),NA())</f>
        <v>#N/A</v>
      </c>
      <c r="G133" t="e">
        <v>#N/A</v>
      </c>
    </row>
    <row r="134" spans="5:7">
      <c r="E134" t="str" cm="1">
        <f t="array" ref="E134">IFERROR(INDEX(Month_1!$D$4:$D$250,MATCH(0,COUNTIF($E$1:E133,Month_1!$D$4:$D$250),0)),"")</f>
        <v/>
      </c>
      <c r="F134" t="e" cm="1">
        <f t="array" ref="F134">IFERROR(INDEX($E$2:$E$1800,MATCH(0,COUNTIF($F$1:F133,$E$2:$E$1800),0)),NA())</f>
        <v>#N/A</v>
      </c>
      <c r="G134" t="e">
        <v>#N/A</v>
      </c>
    </row>
    <row r="135" spans="5:7">
      <c r="E135" t="str" cm="1">
        <f t="array" ref="E135">IFERROR(INDEX(Month_1!$D$4:$D$250,MATCH(0,COUNTIF($E$1:E134,Month_1!$D$4:$D$250),0)),"")</f>
        <v/>
      </c>
      <c r="F135" t="e" cm="1">
        <f t="array" ref="F135">IFERROR(INDEX($E$2:$E$1800,MATCH(0,COUNTIF($F$1:F134,$E$2:$E$1800),0)),NA())</f>
        <v>#N/A</v>
      </c>
      <c r="G135" t="e">
        <v>#N/A</v>
      </c>
    </row>
    <row r="136" spans="5:7">
      <c r="E136" t="str" cm="1">
        <f t="array" ref="E136">IFERROR(INDEX(Month_1!$D$4:$D$250,MATCH(0,COUNTIF($E$1:E135,Month_1!$D$4:$D$250),0)),"")</f>
        <v/>
      </c>
      <c r="F136" t="e" cm="1">
        <f t="array" ref="F136">IFERROR(INDEX($E$2:$E$1800,MATCH(0,COUNTIF($F$1:F135,$E$2:$E$1800),0)),NA())</f>
        <v>#N/A</v>
      </c>
      <c r="G136" t="e">
        <v>#N/A</v>
      </c>
    </row>
    <row r="137" spans="5:7">
      <c r="E137" t="str" cm="1">
        <f t="array" ref="E137">IFERROR(INDEX(Month_1!$D$4:$D$250,MATCH(0,COUNTIF($E$1:E136,Month_1!$D$4:$D$250),0)),"")</f>
        <v/>
      </c>
      <c r="F137" t="e" cm="1">
        <f t="array" ref="F137">IFERROR(INDEX($E$2:$E$1800,MATCH(0,COUNTIF($F$1:F136,$E$2:$E$1800),0)),NA())</f>
        <v>#N/A</v>
      </c>
      <c r="G137" t="e">
        <v>#N/A</v>
      </c>
    </row>
    <row r="138" spans="5:7">
      <c r="E138" t="str" cm="1">
        <f t="array" ref="E138">IFERROR(INDEX(Month_1!$D$4:$D$250,MATCH(0,COUNTIF($E$1:E137,Month_1!$D$4:$D$250),0)),"")</f>
        <v/>
      </c>
      <c r="F138" t="e" cm="1">
        <f t="array" ref="F138">IFERROR(INDEX($E$2:$E$1800,MATCH(0,COUNTIF($F$1:F137,$E$2:$E$1800),0)),NA())</f>
        <v>#N/A</v>
      </c>
      <c r="G138" t="e">
        <v>#N/A</v>
      </c>
    </row>
    <row r="139" spans="5:7">
      <c r="E139" t="str" cm="1">
        <f t="array" ref="E139">IFERROR(INDEX(Month_1!$D$4:$D$250,MATCH(0,COUNTIF($E$1:E138,Month_1!$D$4:$D$250),0)),"")</f>
        <v/>
      </c>
      <c r="F139" t="e" cm="1">
        <f t="array" ref="F139">IFERROR(INDEX($E$2:$E$1800,MATCH(0,COUNTIF($F$1:F138,$E$2:$E$1800),0)),NA())</f>
        <v>#N/A</v>
      </c>
      <c r="G139" t="e">
        <v>#N/A</v>
      </c>
    </row>
    <row r="140" spans="5:7">
      <c r="E140" t="str" cm="1">
        <f t="array" ref="E140">IFERROR(INDEX(Month_1!$D$4:$D$250,MATCH(0,COUNTIF($E$1:E139,Month_1!$D$4:$D$250),0)),"")</f>
        <v/>
      </c>
      <c r="F140" t="e" cm="1">
        <f t="array" ref="F140">IFERROR(INDEX($E$2:$E$1800,MATCH(0,COUNTIF($F$1:F139,$E$2:$E$1800),0)),NA())</f>
        <v>#N/A</v>
      </c>
      <c r="G140" t="e">
        <v>#N/A</v>
      </c>
    </row>
    <row r="141" spans="5:7">
      <c r="E141" t="str" cm="1">
        <f t="array" ref="E141">IFERROR(INDEX(Month_1!$D$4:$D$250,MATCH(0,COUNTIF($E$1:E140,Month_1!$D$4:$D$250),0)),"")</f>
        <v/>
      </c>
      <c r="F141" t="e" cm="1">
        <f t="array" ref="F141">IFERROR(INDEX($E$2:$E$1800,MATCH(0,COUNTIF($F$1:F140,$E$2:$E$1800),0)),NA())</f>
        <v>#N/A</v>
      </c>
      <c r="G141" t="e">
        <v>#N/A</v>
      </c>
    </row>
    <row r="142" spans="5:7">
      <c r="E142" t="str" cm="1">
        <f t="array" ref="E142">IFERROR(INDEX(Month_1!$D$4:$D$250,MATCH(0,COUNTIF($E$1:E141,Month_1!$D$4:$D$250),0)),"")</f>
        <v/>
      </c>
      <c r="F142" t="e" cm="1">
        <f t="array" ref="F142">IFERROR(INDEX($E$2:$E$1800,MATCH(0,COUNTIF($F$1:F141,$E$2:$E$1800),0)),NA())</f>
        <v>#N/A</v>
      </c>
      <c r="G142" t="e">
        <v>#N/A</v>
      </c>
    </row>
    <row r="143" spans="5:7">
      <c r="E143" t="str" cm="1">
        <f t="array" ref="E143">IFERROR(INDEX(Month_1!$D$4:$D$250,MATCH(0,COUNTIF($E$1:E142,Month_1!$D$4:$D$250),0)),"")</f>
        <v/>
      </c>
      <c r="F143" t="e" cm="1">
        <f t="array" ref="F143">IFERROR(INDEX($E$2:$E$1800,MATCH(0,COUNTIF($F$1:F142,$E$2:$E$1800),0)),NA())</f>
        <v>#N/A</v>
      </c>
      <c r="G143" t="e">
        <v>#N/A</v>
      </c>
    </row>
    <row r="144" spans="5:7">
      <c r="E144" t="str" cm="1">
        <f t="array" ref="E144">IFERROR(INDEX(Month_1!$D$4:$D$250,MATCH(0,COUNTIF($E$1:E143,Month_1!$D$4:$D$250),0)),"")</f>
        <v/>
      </c>
      <c r="F144" t="e" cm="1">
        <f t="array" ref="F144">IFERROR(INDEX($E$2:$E$1800,MATCH(0,COUNTIF($F$1:F143,$E$2:$E$1800),0)),NA())</f>
        <v>#N/A</v>
      </c>
      <c r="G144" t="e">
        <v>#N/A</v>
      </c>
    </row>
    <row r="145" spans="5:7">
      <c r="E145" t="str" cm="1">
        <f t="array" ref="E145">IFERROR(INDEX(Month_1!$D$4:$D$250,MATCH(0,COUNTIF($E$1:E144,Month_1!$D$4:$D$250),0)),"")</f>
        <v/>
      </c>
      <c r="F145" t="e" cm="1">
        <f t="array" ref="F145">IFERROR(INDEX($E$2:$E$1800,MATCH(0,COUNTIF($F$1:F144,$E$2:$E$1800),0)),NA())</f>
        <v>#N/A</v>
      </c>
      <c r="G145" t="e">
        <v>#N/A</v>
      </c>
    </row>
    <row r="146" spans="5:7">
      <c r="E146" t="str" cm="1">
        <f t="array" ref="E146">IFERROR(INDEX(Month_1!$D$4:$D$250,MATCH(0,COUNTIF($E$1:E145,Month_1!$D$4:$D$250),0)),"")</f>
        <v/>
      </c>
      <c r="F146" t="e" cm="1">
        <f t="array" ref="F146">IFERROR(INDEX($E$2:$E$1800,MATCH(0,COUNTIF($F$1:F145,$E$2:$E$1800),0)),NA())</f>
        <v>#N/A</v>
      </c>
      <c r="G146" t="e">
        <v>#N/A</v>
      </c>
    </row>
    <row r="147" spans="5:7">
      <c r="E147" t="str" cm="1">
        <f t="array" ref="E147">IFERROR(INDEX(Month_1!$D$4:$D$250,MATCH(0,COUNTIF($E$1:E146,Month_1!$D$4:$D$250),0)),"")</f>
        <v/>
      </c>
      <c r="F147" t="e" cm="1">
        <f t="array" ref="F147">IFERROR(INDEX($E$2:$E$1800,MATCH(0,COUNTIF($F$1:F146,$E$2:$E$1800),0)),NA())</f>
        <v>#N/A</v>
      </c>
      <c r="G147" t="e">
        <v>#N/A</v>
      </c>
    </row>
    <row r="148" spans="5:7">
      <c r="E148" t="str" cm="1">
        <f t="array" ref="E148">IFERROR(INDEX(Month_1!$D$4:$D$250,MATCH(0,COUNTIF($E$1:E147,Month_1!$D$4:$D$250),0)),"")</f>
        <v/>
      </c>
      <c r="F148" t="e" cm="1">
        <f t="array" ref="F148">IFERROR(INDEX($E$2:$E$1800,MATCH(0,COUNTIF($F$1:F147,$E$2:$E$1800),0)),NA())</f>
        <v>#N/A</v>
      </c>
      <c r="G148" t="e">
        <v>#N/A</v>
      </c>
    </row>
    <row r="149" spans="5:7">
      <c r="E149" t="str" cm="1">
        <f t="array" ref="E149">IFERROR(INDEX(Month_1!$D$4:$D$250,MATCH(0,COUNTIF($E$1:E148,Month_1!$D$4:$D$250),0)),"")</f>
        <v/>
      </c>
      <c r="F149" t="e" cm="1">
        <f t="array" ref="F149">IFERROR(INDEX($E$2:$E$1800,MATCH(0,COUNTIF($F$1:F148,$E$2:$E$1800),0)),NA())</f>
        <v>#N/A</v>
      </c>
      <c r="G149" t="e">
        <v>#N/A</v>
      </c>
    </row>
    <row r="150" spans="5:7">
      <c r="E150" t="str" cm="1">
        <f t="array" ref="E150">IFERROR(INDEX(Month_1!$D$4:$D$250,MATCH(0,COUNTIF($E$1:E149,Month_1!$D$4:$D$250),0)),"")</f>
        <v/>
      </c>
      <c r="F150" t="e" cm="1">
        <f t="array" ref="F150">IFERROR(INDEX($E$2:$E$1800,MATCH(0,COUNTIF($F$1:F149,$E$2:$E$1800),0)),NA())</f>
        <v>#N/A</v>
      </c>
      <c r="G150" t="e">
        <v>#N/A</v>
      </c>
    </row>
    <row r="151" spans="5:7">
      <c r="E151" t="str" cm="1">
        <f t="array" ref="E151">IFERROR(INDEX(#REF!,MATCH(0,COUNTIF($E$150:E150,#REF!),0)),"")</f>
        <v/>
      </c>
      <c r="F151" t="e" cm="1">
        <f t="array" ref="F151">IFERROR(INDEX($E$2:$E$1800,MATCH(0,COUNTIF($F$1:F150,$E$2:$E$1800),0)),NA())</f>
        <v>#N/A</v>
      </c>
      <c r="G151" t="e">
        <v>#N/A</v>
      </c>
    </row>
    <row r="152" spans="5:7">
      <c r="E152" t="str" cm="1">
        <f t="array" ref="E152">IFERROR(INDEX(#REF!,MATCH(0,COUNTIF($E$150:E151,#REF!),0)),"")</f>
        <v/>
      </c>
      <c r="F152" t="e" cm="1">
        <f t="array" ref="F152">IFERROR(INDEX($E$2:$E$1800,MATCH(0,COUNTIF($F$1:F151,$E$2:$E$1800),0)),NA())</f>
        <v>#N/A</v>
      </c>
      <c r="G152" t="e">
        <v>#N/A</v>
      </c>
    </row>
    <row r="153" spans="5:7">
      <c r="E153" t="str" cm="1">
        <f t="array" ref="E153">IFERROR(INDEX(#REF!,MATCH(0,COUNTIF($E$150:E152,#REF!),0)),"")</f>
        <v/>
      </c>
      <c r="F153" t="e" cm="1">
        <f t="array" ref="F153">IFERROR(INDEX($E$2:$E$1800,MATCH(0,COUNTIF($F$1:F152,$E$2:$E$1800),0)),NA())</f>
        <v>#N/A</v>
      </c>
      <c r="G153" t="e">
        <v>#N/A</v>
      </c>
    </row>
    <row r="154" spans="5:7">
      <c r="E154" t="str" cm="1">
        <f t="array" ref="E154">IFERROR(INDEX(#REF!,MATCH(0,COUNTIF($E$150:E153,#REF!),0)),"")</f>
        <v/>
      </c>
      <c r="F154" t="e" cm="1">
        <f t="array" ref="F154">IFERROR(INDEX($E$2:$E$1800,MATCH(0,COUNTIF($F$1:F153,$E$2:$E$1800),0)),NA())</f>
        <v>#N/A</v>
      </c>
      <c r="G154" t="e">
        <v>#N/A</v>
      </c>
    </row>
    <row r="155" spans="5:7">
      <c r="E155" t="str" cm="1">
        <f t="array" ref="E155">IFERROR(INDEX(#REF!,MATCH(0,COUNTIF($E$150:E154,#REF!),0)),"")</f>
        <v/>
      </c>
      <c r="F155" t="e" cm="1">
        <f t="array" ref="F155">IFERROR(INDEX($E$2:$E$1800,MATCH(0,COUNTIF($F$1:F154,$E$2:$E$1800),0)),NA())</f>
        <v>#N/A</v>
      </c>
      <c r="G155" t="e">
        <v>#N/A</v>
      </c>
    </row>
    <row r="156" spans="5:7">
      <c r="E156" t="str" cm="1">
        <f t="array" ref="E156">IFERROR(INDEX(#REF!,MATCH(0,COUNTIF($E$150:E155,#REF!),0)),"")</f>
        <v/>
      </c>
      <c r="F156" t="e" cm="1">
        <f t="array" ref="F156">IFERROR(INDEX($E$2:$E$1800,MATCH(0,COUNTIF($F$1:F155,$E$2:$E$1800),0)),NA())</f>
        <v>#N/A</v>
      </c>
      <c r="G156" t="e">
        <v>#N/A</v>
      </c>
    </row>
    <row r="157" spans="5:7">
      <c r="E157" t="str" cm="1">
        <f t="array" ref="E157">IFERROR(INDEX(#REF!,MATCH(0,COUNTIF($E$150:E156,#REF!),0)),"")</f>
        <v/>
      </c>
      <c r="F157" t="e" cm="1">
        <f t="array" ref="F157">IFERROR(INDEX($E$2:$E$1800,MATCH(0,COUNTIF($F$1:F156,$E$2:$E$1800),0)),NA())</f>
        <v>#N/A</v>
      </c>
      <c r="G157" t="e">
        <v>#N/A</v>
      </c>
    </row>
    <row r="158" spans="5:7">
      <c r="E158" t="str" cm="1">
        <f t="array" ref="E158">IFERROR(INDEX(#REF!,MATCH(0,COUNTIF($E$150:E157,#REF!),0)),"")</f>
        <v/>
      </c>
      <c r="F158" t="e" cm="1">
        <f t="array" ref="F158">IFERROR(INDEX($E$2:$E$1800,MATCH(0,COUNTIF($F$1:F157,$E$2:$E$1800),0)),NA())</f>
        <v>#N/A</v>
      </c>
      <c r="G158" t="e">
        <v>#N/A</v>
      </c>
    </row>
    <row r="159" spans="5:7">
      <c r="E159" t="str" cm="1">
        <f t="array" ref="E159">IFERROR(INDEX(#REF!,MATCH(0,COUNTIF($E$150:E158,#REF!),0)),"")</f>
        <v/>
      </c>
      <c r="F159" t="e" cm="1">
        <f t="array" ref="F159">IFERROR(INDEX($E$2:$E$1800,MATCH(0,COUNTIF($F$1:F158,$E$2:$E$1800),0)),NA())</f>
        <v>#N/A</v>
      </c>
      <c r="G159" t="e">
        <v>#N/A</v>
      </c>
    </row>
    <row r="160" spans="5:7">
      <c r="E160" t="str" cm="1">
        <f t="array" ref="E160">IFERROR(INDEX(#REF!,MATCH(0,COUNTIF($E$150:E159,#REF!),0)),"")</f>
        <v/>
      </c>
      <c r="F160" t="e" cm="1">
        <f t="array" ref="F160">IFERROR(INDEX($E$2:$E$1800,MATCH(0,COUNTIF($F$1:F159,$E$2:$E$1800),0)),NA())</f>
        <v>#N/A</v>
      </c>
      <c r="G160" t="e">
        <v>#N/A</v>
      </c>
    </row>
    <row r="161" spans="5:7">
      <c r="E161" t="str" cm="1">
        <f t="array" ref="E161">IFERROR(INDEX(#REF!,MATCH(0,COUNTIF($E$150:E160,#REF!),0)),"")</f>
        <v/>
      </c>
      <c r="F161" t="e" cm="1">
        <f t="array" ref="F161">IFERROR(INDEX($E$2:$E$1800,MATCH(0,COUNTIF($F$1:F160,$E$2:$E$1800),0)),NA())</f>
        <v>#N/A</v>
      </c>
      <c r="G161" t="e">
        <v>#N/A</v>
      </c>
    </row>
    <row r="162" spans="5:7">
      <c r="E162" t="str" cm="1">
        <f t="array" ref="E162">IFERROR(INDEX(#REF!,MATCH(0,COUNTIF($E$150:E161,#REF!),0)),"")</f>
        <v/>
      </c>
      <c r="F162" t="e" cm="1">
        <f t="array" ref="F162">IFERROR(INDEX($E$2:$E$1800,MATCH(0,COUNTIF($F$1:F161,$E$2:$E$1800),0)),NA())</f>
        <v>#N/A</v>
      </c>
      <c r="G162" t="e">
        <v>#N/A</v>
      </c>
    </row>
    <row r="163" spans="5:7">
      <c r="E163" t="str" cm="1">
        <f t="array" ref="E163">IFERROR(INDEX(#REF!,MATCH(0,COUNTIF($E$150:E162,#REF!),0)),"")</f>
        <v/>
      </c>
      <c r="F163" t="e" cm="1">
        <f t="array" ref="F163">IFERROR(INDEX($E$2:$E$1800,MATCH(0,COUNTIF($F$1:F162,$E$2:$E$1800),0)),NA())</f>
        <v>#N/A</v>
      </c>
      <c r="G163" t="e">
        <v>#N/A</v>
      </c>
    </row>
    <row r="164" spans="5:7">
      <c r="E164" t="str" cm="1">
        <f t="array" ref="E164">IFERROR(INDEX(#REF!,MATCH(0,COUNTIF($E$150:E163,#REF!),0)),"")</f>
        <v/>
      </c>
      <c r="F164" t="e" cm="1">
        <f t="array" ref="F164">IFERROR(INDEX($E$2:$E$1800,MATCH(0,COUNTIF($F$1:F163,$E$2:$E$1800),0)),NA())</f>
        <v>#N/A</v>
      </c>
      <c r="G164" t="e">
        <v>#N/A</v>
      </c>
    </row>
    <row r="165" spans="5:7">
      <c r="E165" t="str" cm="1">
        <f t="array" ref="E165">IFERROR(INDEX(#REF!,MATCH(0,COUNTIF($E$150:E164,#REF!),0)),"")</f>
        <v/>
      </c>
      <c r="F165" t="e" cm="1">
        <f t="array" ref="F165">IFERROR(INDEX($E$2:$E$1800,MATCH(0,COUNTIF($F$1:F164,$E$2:$E$1800),0)),NA())</f>
        <v>#N/A</v>
      </c>
      <c r="G165" t="e">
        <v>#N/A</v>
      </c>
    </row>
    <row r="166" spans="5:7">
      <c r="E166" t="str" cm="1">
        <f t="array" ref="E166">IFERROR(INDEX(#REF!,MATCH(0,COUNTIF($E$150:E165,#REF!),0)),"")</f>
        <v/>
      </c>
      <c r="F166" t="e" cm="1">
        <f t="array" ref="F166">IFERROR(INDEX($E$2:$E$1800,MATCH(0,COUNTIF($F$1:F165,$E$2:$E$1800),0)),NA())</f>
        <v>#N/A</v>
      </c>
      <c r="G166" t="e">
        <v>#N/A</v>
      </c>
    </row>
    <row r="167" spans="5:7">
      <c r="E167" t="str" cm="1">
        <f t="array" ref="E167">IFERROR(INDEX(#REF!,MATCH(0,COUNTIF($E$150:E166,#REF!),0)),"")</f>
        <v/>
      </c>
      <c r="F167" t="e" cm="1">
        <f t="array" ref="F167">IFERROR(INDEX($E$2:$E$1800,MATCH(0,COUNTIF($F$1:F166,$E$2:$E$1800),0)),NA())</f>
        <v>#N/A</v>
      </c>
      <c r="G167" t="e">
        <v>#N/A</v>
      </c>
    </row>
    <row r="168" spans="5:7">
      <c r="E168" t="str" cm="1">
        <f t="array" ref="E168">IFERROR(INDEX(#REF!,MATCH(0,COUNTIF($E$150:E167,#REF!),0)),"")</f>
        <v/>
      </c>
      <c r="F168" t="e" cm="1">
        <f t="array" ref="F168">IFERROR(INDEX($E$2:$E$1800,MATCH(0,COUNTIF($F$1:F167,$E$2:$E$1800),0)),NA())</f>
        <v>#N/A</v>
      </c>
      <c r="G168" t="e">
        <v>#N/A</v>
      </c>
    </row>
    <row r="169" spans="5:7">
      <c r="E169" t="str" cm="1">
        <f t="array" ref="E169">IFERROR(INDEX(#REF!,MATCH(0,COUNTIF($E$150:E168,#REF!),0)),"")</f>
        <v/>
      </c>
      <c r="F169" t="e" cm="1">
        <f t="array" ref="F169">IFERROR(INDEX($E$2:$E$1800,MATCH(0,COUNTIF($F$1:F168,$E$2:$E$1800),0)),NA())</f>
        <v>#N/A</v>
      </c>
      <c r="G169" t="e">
        <v>#N/A</v>
      </c>
    </row>
    <row r="170" spans="5:7">
      <c r="E170" t="str" cm="1">
        <f t="array" ref="E170">IFERROR(INDEX(#REF!,MATCH(0,COUNTIF($E$150:E169,#REF!),0)),"")</f>
        <v/>
      </c>
      <c r="F170" t="e" cm="1">
        <f t="array" ref="F170">IFERROR(INDEX($E$2:$E$1800,MATCH(0,COUNTIF($F$1:F169,$E$2:$E$1800),0)),NA())</f>
        <v>#N/A</v>
      </c>
      <c r="G170" t="e">
        <v>#N/A</v>
      </c>
    </row>
    <row r="171" spans="5:7">
      <c r="E171" t="str" cm="1">
        <f t="array" ref="E171">IFERROR(INDEX(#REF!,MATCH(0,COUNTIF($E$150:E170,#REF!),0)),"")</f>
        <v/>
      </c>
      <c r="F171" t="e" cm="1">
        <f t="array" ref="F171">IFERROR(INDEX($E$2:$E$1800,MATCH(0,COUNTIF($F$1:F170,$E$2:$E$1800),0)),NA())</f>
        <v>#N/A</v>
      </c>
      <c r="G171" t="e">
        <v>#N/A</v>
      </c>
    </row>
    <row r="172" spans="5:7">
      <c r="E172" t="str" cm="1">
        <f t="array" ref="E172">IFERROR(INDEX(#REF!,MATCH(0,COUNTIF($E$150:E171,#REF!),0)),"")</f>
        <v/>
      </c>
      <c r="F172" t="e" cm="1">
        <f t="array" ref="F172">IFERROR(INDEX($E$2:$E$1800,MATCH(0,COUNTIF($F$1:F171,$E$2:$E$1800),0)),NA())</f>
        <v>#N/A</v>
      </c>
      <c r="G172" t="e">
        <v>#N/A</v>
      </c>
    </row>
    <row r="173" spans="5:7">
      <c r="E173" t="str" cm="1">
        <f t="array" ref="E173">IFERROR(INDEX(#REF!,MATCH(0,COUNTIF($E$150:E172,#REF!),0)),"")</f>
        <v/>
      </c>
      <c r="F173" t="e" cm="1">
        <f t="array" ref="F173">IFERROR(INDEX($E$2:$E$1800,MATCH(0,COUNTIF($F$1:F172,$E$2:$E$1800),0)),NA())</f>
        <v>#N/A</v>
      </c>
      <c r="G173" t="e">
        <v>#N/A</v>
      </c>
    </row>
    <row r="174" spans="5:7">
      <c r="E174" t="str" cm="1">
        <f t="array" ref="E174">IFERROR(INDEX(#REF!,MATCH(0,COUNTIF($E$150:E173,#REF!),0)),"")</f>
        <v/>
      </c>
      <c r="F174" t="e" cm="1">
        <f t="array" ref="F174">IFERROR(INDEX($E$2:$E$1800,MATCH(0,COUNTIF($F$1:F173,$E$2:$E$1800),0)),NA())</f>
        <v>#N/A</v>
      </c>
      <c r="G174" t="e">
        <v>#N/A</v>
      </c>
    </row>
    <row r="175" spans="5:7">
      <c r="E175" t="str" cm="1">
        <f t="array" ref="E175">IFERROR(INDEX(#REF!,MATCH(0,COUNTIF($E$150:E174,#REF!),0)),"")</f>
        <v/>
      </c>
      <c r="F175" t="e" cm="1">
        <f t="array" ref="F175">IFERROR(INDEX($E$2:$E$1800,MATCH(0,COUNTIF($F$1:F174,$E$2:$E$1800),0)),NA())</f>
        <v>#N/A</v>
      </c>
      <c r="G175" t="e">
        <v>#N/A</v>
      </c>
    </row>
    <row r="176" spans="5:7">
      <c r="E176" t="str" cm="1">
        <f t="array" ref="E176">IFERROR(INDEX(#REF!,MATCH(0,COUNTIF($E$150:E175,#REF!),0)),"")</f>
        <v/>
      </c>
      <c r="F176" t="e" cm="1">
        <f t="array" ref="F176">IFERROR(INDEX($E$2:$E$1800,MATCH(0,COUNTIF($F$1:F175,$E$2:$E$1800),0)),NA())</f>
        <v>#N/A</v>
      </c>
      <c r="G176" t="e">
        <v>#N/A</v>
      </c>
    </row>
    <row r="177" spans="5:7">
      <c r="E177" t="str" cm="1">
        <f t="array" ref="E177">IFERROR(INDEX(#REF!,MATCH(0,COUNTIF($E$150:E176,#REF!),0)),"")</f>
        <v/>
      </c>
      <c r="F177" t="e" cm="1">
        <f t="array" ref="F177">IFERROR(INDEX($E$2:$E$1800,MATCH(0,COUNTIF($F$1:F176,$E$2:$E$1800),0)),NA())</f>
        <v>#N/A</v>
      </c>
      <c r="G177" t="e">
        <v>#N/A</v>
      </c>
    </row>
    <row r="178" spans="5:7">
      <c r="E178" t="str" cm="1">
        <f t="array" ref="E178">IFERROR(INDEX(#REF!,MATCH(0,COUNTIF($E$150:E177,#REF!),0)),"")</f>
        <v/>
      </c>
      <c r="F178" t="e" cm="1">
        <f t="array" ref="F178">IFERROR(INDEX($E$2:$E$1800,MATCH(0,COUNTIF($F$1:F177,$E$2:$E$1800),0)),NA())</f>
        <v>#N/A</v>
      </c>
      <c r="G178" t="e">
        <v>#N/A</v>
      </c>
    </row>
    <row r="179" spans="5:7">
      <c r="E179" t="str" cm="1">
        <f t="array" ref="E179">IFERROR(INDEX(#REF!,MATCH(0,COUNTIF($E$150:E178,#REF!),0)),"")</f>
        <v/>
      </c>
      <c r="F179" t="e" cm="1">
        <f t="array" ref="F179">IFERROR(INDEX($E$2:$E$1800,MATCH(0,COUNTIF($F$1:F178,$E$2:$E$1800),0)),NA())</f>
        <v>#N/A</v>
      </c>
      <c r="G179" t="e">
        <v>#N/A</v>
      </c>
    </row>
    <row r="180" spans="5:7">
      <c r="E180" t="str" cm="1">
        <f t="array" ref="E180">IFERROR(INDEX(#REF!,MATCH(0,COUNTIF($E$150:E179,#REF!),0)),"")</f>
        <v/>
      </c>
      <c r="F180" t="e" cm="1">
        <f t="array" ref="F180">IFERROR(INDEX($E$2:$E$1800,MATCH(0,COUNTIF($F$1:F179,$E$2:$E$1800),0)),NA())</f>
        <v>#N/A</v>
      </c>
      <c r="G180" t="e">
        <v>#N/A</v>
      </c>
    </row>
    <row r="181" spans="5:7">
      <c r="E181" t="str" cm="1">
        <f t="array" ref="E181">IFERROR(INDEX(#REF!,MATCH(0,COUNTIF($E$150:E180,#REF!),0)),"")</f>
        <v/>
      </c>
      <c r="F181" t="e" cm="1">
        <f t="array" ref="F181">IFERROR(INDEX($E$2:$E$1800,MATCH(0,COUNTIF($F$1:F180,$E$2:$E$1800),0)),NA())</f>
        <v>#N/A</v>
      </c>
      <c r="G181" t="e">
        <v>#N/A</v>
      </c>
    </row>
    <row r="182" spans="5:7">
      <c r="E182" t="str" cm="1">
        <f t="array" ref="E182">IFERROR(INDEX(#REF!,MATCH(0,COUNTIF($E$150:E181,#REF!),0)),"")</f>
        <v/>
      </c>
      <c r="F182" t="e" cm="1">
        <f t="array" ref="F182">IFERROR(INDEX($E$2:$E$1800,MATCH(0,COUNTIF($F$1:F181,$E$2:$E$1800),0)),NA())</f>
        <v>#N/A</v>
      </c>
      <c r="G182" t="e">
        <v>#N/A</v>
      </c>
    </row>
    <row r="183" spans="5:7">
      <c r="E183" t="str" cm="1">
        <f t="array" ref="E183">IFERROR(INDEX(#REF!,MATCH(0,COUNTIF($E$150:E182,#REF!),0)),"")</f>
        <v/>
      </c>
      <c r="F183" t="e" cm="1">
        <f t="array" ref="F183">IFERROR(INDEX($E$2:$E$1800,MATCH(0,COUNTIF($F$1:F182,$E$2:$E$1800),0)),NA())</f>
        <v>#N/A</v>
      </c>
      <c r="G183" t="e">
        <v>#N/A</v>
      </c>
    </row>
    <row r="184" spans="5:7">
      <c r="E184" t="str" cm="1">
        <f t="array" ref="E184">IFERROR(INDEX(#REF!,MATCH(0,COUNTIF($E$150:E183,#REF!),0)),"")</f>
        <v/>
      </c>
      <c r="F184" t="e" cm="1">
        <f t="array" ref="F184">IFERROR(INDEX($E$2:$E$1800,MATCH(0,COUNTIF($F$1:F183,$E$2:$E$1800),0)),NA())</f>
        <v>#N/A</v>
      </c>
      <c r="G184" t="e">
        <v>#N/A</v>
      </c>
    </row>
    <row r="185" spans="5:7">
      <c r="E185" t="str" cm="1">
        <f t="array" ref="E185">IFERROR(INDEX(#REF!,MATCH(0,COUNTIF($E$150:E184,#REF!),0)),"")</f>
        <v/>
      </c>
      <c r="F185" t="e" cm="1">
        <f t="array" ref="F185">IFERROR(INDEX($E$2:$E$1800,MATCH(0,COUNTIF($F$1:F184,$E$2:$E$1800),0)),NA())</f>
        <v>#N/A</v>
      </c>
      <c r="G185" t="e">
        <v>#N/A</v>
      </c>
    </row>
    <row r="186" spans="5:7">
      <c r="E186" t="str" cm="1">
        <f t="array" ref="E186">IFERROR(INDEX(#REF!,MATCH(0,COUNTIF($E$150:E185,#REF!),0)),"")</f>
        <v/>
      </c>
      <c r="F186" t="e" cm="1">
        <f t="array" ref="F186">IFERROR(INDEX($E$2:$E$1800,MATCH(0,COUNTIF($F$1:F185,$E$2:$E$1800),0)),NA())</f>
        <v>#N/A</v>
      </c>
      <c r="G186" t="e">
        <v>#N/A</v>
      </c>
    </row>
    <row r="187" spans="5:7">
      <c r="E187" t="str" cm="1">
        <f t="array" ref="E187">IFERROR(INDEX(#REF!,MATCH(0,COUNTIF($E$150:E186,#REF!),0)),"")</f>
        <v/>
      </c>
      <c r="F187" t="e" cm="1">
        <f t="array" ref="F187">IFERROR(INDEX($E$2:$E$1800,MATCH(0,COUNTIF($F$1:F186,$E$2:$E$1800),0)),NA())</f>
        <v>#N/A</v>
      </c>
      <c r="G187" t="e">
        <v>#N/A</v>
      </c>
    </row>
    <row r="188" spans="5:7">
      <c r="E188" t="str" cm="1">
        <f t="array" ref="E188">IFERROR(INDEX(#REF!,MATCH(0,COUNTIF($E$150:E187,#REF!),0)),"")</f>
        <v/>
      </c>
      <c r="F188" t="e" cm="1">
        <f t="array" ref="F188">IFERROR(INDEX($E$2:$E$1800,MATCH(0,COUNTIF($F$1:F187,$E$2:$E$1800),0)),NA())</f>
        <v>#N/A</v>
      </c>
      <c r="G188" t="e">
        <v>#N/A</v>
      </c>
    </row>
    <row r="189" spans="5:7">
      <c r="E189" t="str" cm="1">
        <f t="array" ref="E189">IFERROR(INDEX(#REF!,MATCH(0,COUNTIF($E$150:E188,#REF!),0)),"")</f>
        <v/>
      </c>
      <c r="F189" t="e" cm="1">
        <f t="array" ref="F189">IFERROR(INDEX($E$2:$E$1800,MATCH(0,COUNTIF($F$1:F188,$E$2:$E$1800),0)),NA())</f>
        <v>#N/A</v>
      </c>
      <c r="G189" t="e">
        <v>#N/A</v>
      </c>
    </row>
    <row r="190" spans="5:7">
      <c r="E190" t="str" cm="1">
        <f t="array" ref="E190">IFERROR(INDEX(#REF!,MATCH(0,COUNTIF($E$150:E189,#REF!),0)),"")</f>
        <v/>
      </c>
      <c r="F190" t="e" cm="1">
        <f t="array" ref="F190">IFERROR(INDEX($E$2:$E$1800,MATCH(0,COUNTIF($F$1:F189,$E$2:$E$1800),0)),NA())</f>
        <v>#N/A</v>
      </c>
      <c r="G190" t="e">
        <v>#N/A</v>
      </c>
    </row>
    <row r="191" spans="5:7">
      <c r="E191" t="str" cm="1">
        <f t="array" ref="E191">IFERROR(INDEX(#REF!,MATCH(0,COUNTIF($E$150:E190,#REF!),0)),"")</f>
        <v/>
      </c>
      <c r="F191" t="e" cm="1">
        <f t="array" ref="F191">IFERROR(INDEX($E$2:$E$1800,MATCH(0,COUNTIF($F$1:F190,$E$2:$E$1800),0)),NA())</f>
        <v>#N/A</v>
      </c>
      <c r="G191" t="e">
        <v>#N/A</v>
      </c>
    </row>
    <row r="192" spans="5:7">
      <c r="E192" t="str" cm="1">
        <f t="array" ref="E192">IFERROR(INDEX(#REF!,MATCH(0,COUNTIF($E$150:E191,#REF!),0)),"")</f>
        <v/>
      </c>
      <c r="F192" t="e" cm="1">
        <f t="array" ref="F192">IFERROR(INDEX($E$2:$E$1800,MATCH(0,COUNTIF($F$1:F191,$E$2:$E$1800),0)),NA())</f>
        <v>#N/A</v>
      </c>
      <c r="G192" t="e">
        <v>#N/A</v>
      </c>
    </row>
    <row r="193" spans="5:7">
      <c r="E193" t="str" cm="1">
        <f t="array" ref="E193">IFERROR(INDEX(#REF!,MATCH(0,COUNTIF($E$150:E192,#REF!),0)),"")</f>
        <v/>
      </c>
      <c r="F193" t="e" cm="1">
        <f t="array" ref="F193">IFERROR(INDEX($E$2:$E$1800,MATCH(0,COUNTIF($F$1:F192,$E$2:$E$1800),0)),NA())</f>
        <v>#N/A</v>
      </c>
      <c r="G193" t="e">
        <v>#N/A</v>
      </c>
    </row>
    <row r="194" spans="5:7">
      <c r="E194" t="str" cm="1">
        <f t="array" ref="E194">IFERROR(INDEX(#REF!,MATCH(0,COUNTIF($E$150:E193,#REF!),0)),"")</f>
        <v/>
      </c>
      <c r="F194" t="e" cm="1">
        <f t="array" ref="F194">IFERROR(INDEX($E$2:$E$1800,MATCH(0,COUNTIF($F$1:F193,$E$2:$E$1800),0)),NA())</f>
        <v>#N/A</v>
      </c>
      <c r="G194" t="e">
        <v>#N/A</v>
      </c>
    </row>
    <row r="195" spans="5:7">
      <c r="E195" t="str" cm="1">
        <f t="array" ref="E195">IFERROR(INDEX(#REF!,MATCH(0,COUNTIF($E$150:E194,#REF!),0)),"")</f>
        <v/>
      </c>
      <c r="F195" t="e" cm="1">
        <f t="array" ref="F195">IFERROR(INDEX($E$2:$E$1800,MATCH(0,COUNTIF($F$1:F194,$E$2:$E$1800),0)),NA())</f>
        <v>#N/A</v>
      </c>
      <c r="G195" t="e">
        <v>#N/A</v>
      </c>
    </row>
    <row r="196" spans="5:7">
      <c r="E196" t="str" cm="1">
        <f t="array" ref="E196">IFERROR(INDEX(#REF!,MATCH(0,COUNTIF($E$150:E195,#REF!),0)),"")</f>
        <v/>
      </c>
      <c r="F196" t="e" cm="1">
        <f t="array" ref="F196">IFERROR(INDEX($E$2:$E$1800,MATCH(0,COUNTIF($F$1:F195,$E$2:$E$1800),0)),NA())</f>
        <v>#N/A</v>
      </c>
      <c r="G196" t="e">
        <v>#N/A</v>
      </c>
    </row>
    <row r="197" spans="5:7">
      <c r="E197" t="str" cm="1">
        <f t="array" ref="E197">IFERROR(INDEX(#REF!,MATCH(0,COUNTIF($E$150:E196,#REF!),0)),"")</f>
        <v/>
      </c>
      <c r="F197" t="e" cm="1">
        <f t="array" ref="F197">IFERROR(INDEX($E$2:$E$1800,MATCH(0,COUNTIF($F$1:F196,$E$2:$E$1800),0)),NA())</f>
        <v>#N/A</v>
      </c>
      <c r="G197" t="e">
        <v>#N/A</v>
      </c>
    </row>
    <row r="198" spans="5:7">
      <c r="E198" t="str" cm="1">
        <f t="array" ref="E198">IFERROR(INDEX(#REF!,MATCH(0,COUNTIF($E$150:E197,#REF!),0)),"")</f>
        <v/>
      </c>
      <c r="F198" t="e" cm="1">
        <f t="array" ref="F198">IFERROR(INDEX($E$2:$E$1800,MATCH(0,COUNTIF($F$1:F197,$E$2:$E$1800),0)),NA())</f>
        <v>#N/A</v>
      </c>
      <c r="G198" t="e">
        <v>#N/A</v>
      </c>
    </row>
    <row r="199" spans="5:7">
      <c r="E199" t="str" cm="1">
        <f t="array" ref="E199">IFERROR(INDEX(#REF!,MATCH(0,COUNTIF($E$150:E198,#REF!),0)),"")</f>
        <v/>
      </c>
      <c r="F199" t="e" cm="1">
        <f t="array" ref="F199">IFERROR(INDEX($E$2:$E$1800,MATCH(0,COUNTIF($F$1:F198,$E$2:$E$1800),0)),NA())</f>
        <v>#N/A</v>
      </c>
      <c r="G199" t="e">
        <v>#N/A</v>
      </c>
    </row>
    <row r="200" spans="5:7">
      <c r="E200" t="str" cm="1">
        <f t="array" ref="E200">IFERROR(INDEX(#REF!,MATCH(0,COUNTIF($E$150:E199,#REF!),0)),"")</f>
        <v/>
      </c>
      <c r="F200" t="e" cm="1">
        <f t="array" ref="F200">IFERROR(INDEX($E$2:$E$1800,MATCH(0,COUNTIF($F$1:F199,$E$2:$E$1800),0)),NA())</f>
        <v>#N/A</v>
      </c>
      <c r="G200" t="e">
        <v>#N/A</v>
      </c>
    </row>
    <row r="201" spans="5:7">
      <c r="E201" t="str" cm="1">
        <f t="array" ref="E201">IFERROR(INDEX(#REF!,MATCH(0,COUNTIF($E$150:E200,#REF!),0)),"")</f>
        <v/>
      </c>
      <c r="F201" t="e" cm="1">
        <f t="array" ref="F201">IFERROR(INDEX($E$2:$E$1800,MATCH(0,COUNTIF($F$1:F200,$E$2:$E$1800),0)),NA())</f>
        <v>#N/A</v>
      </c>
      <c r="G201" t="e">
        <v>#N/A</v>
      </c>
    </row>
    <row r="202" spans="5:7">
      <c r="E202" t="str" cm="1">
        <f t="array" ref="E202">IFERROR(INDEX(#REF!,MATCH(0,COUNTIF($E$150:E201,#REF!),0)),"")</f>
        <v/>
      </c>
      <c r="F202" t="e" cm="1">
        <f t="array" ref="F202">IFERROR(INDEX($E$2:$E$1800,MATCH(0,COUNTIF($F$1:F201,$E$2:$E$1800),0)),NA())</f>
        <v>#N/A</v>
      </c>
      <c r="G202" t="e">
        <v>#N/A</v>
      </c>
    </row>
    <row r="203" spans="5:7">
      <c r="E203" t="str" cm="1">
        <f t="array" ref="E203">IFERROR(INDEX(#REF!,MATCH(0,COUNTIF($E$150:E202,#REF!),0)),"")</f>
        <v/>
      </c>
      <c r="F203" t="e" cm="1">
        <f t="array" ref="F203">IFERROR(INDEX($E$2:$E$1800,MATCH(0,COUNTIF($F$1:F202,$E$2:$E$1800),0)),NA())</f>
        <v>#N/A</v>
      </c>
      <c r="G203" t="e">
        <v>#N/A</v>
      </c>
    </row>
    <row r="204" spans="5:7">
      <c r="E204" t="str" cm="1">
        <f t="array" ref="E204">IFERROR(INDEX(#REF!,MATCH(0,COUNTIF($E$150:E203,#REF!),0)),"")</f>
        <v/>
      </c>
      <c r="F204" t="e" cm="1">
        <f t="array" ref="F204">IFERROR(INDEX($E$2:$E$1800,MATCH(0,COUNTIF($F$1:F203,$E$2:$E$1800),0)),NA())</f>
        <v>#N/A</v>
      </c>
      <c r="G204" t="e">
        <v>#N/A</v>
      </c>
    </row>
    <row r="205" spans="5:7">
      <c r="E205" t="str" cm="1">
        <f t="array" ref="E205">IFERROR(INDEX(#REF!,MATCH(0,COUNTIF($E$150:E204,#REF!),0)),"")</f>
        <v/>
      </c>
      <c r="F205" t="e" cm="1">
        <f t="array" ref="F205">IFERROR(INDEX($E$2:$E$1800,MATCH(0,COUNTIF($F$1:F204,$E$2:$E$1800),0)),NA())</f>
        <v>#N/A</v>
      </c>
      <c r="G205" t="e">
        <v>#N/A</v>
      </c>
    </row>
    <row r="206" spans="5:7">
      <c r="E206" t="str" cm="1">
        <f t="array" ref="E206">IFERROR(INDEX(#REF!,MATCH(0,COUNTIF($E$150:E205,#REF!),0)),"")</f>
        <v/>
      </c>
      <c r="F206" t="e" cm="1">
        <f t="array" ref="F206">IFERROR(INDEX($E$2:$E$1800,MATCH(0,COUNTIF($F$1:F205,$E$2:$E$1800),0)),NA())</f>
        <v>#N/A</v>
      </c>
      <c r="G206" t="e">
        <v>#N/A</v>
      </c>
    </row>
    <row r="207" spans="5:7">
      <c r="E207" t="str" cm="1">
        <f t="array" ref="E207">IFERROR(INDEX(#REF!,MATCH(0,COUNTIF($E$150:E206,#REF!),0)),"")</f>
        <v/>
      </c>
      <c r="F207" t="e" cm="1">
        <f t="array" ref="F207">IFERROR(INDEX($E$2:$E$1800,MATCH(0,COUNTIF($F$1:F206,$E$2:$E$1800),0)),NA())</f>
        <v>#N/A</v>
      </c>
      <c r="G207" t="e">
        <v>#N/A</v>
      </c>
    </row>
    <row r="208" spans="5:7">
      <c r="E208" t="str" cm="1">
        <f t="array" ref="E208">IFERROR(INDEX(#REF!,MATCH(0,COUNTIF($E$150:E207,#REF!),0)),"")</f>
        <v/>
      </c>
      <c r="F208" t="e" cm="1">
        <f t="array" ref="F208">IFERROR(INDEX($E$2:$E$1800,MATCH(0,COUNTIF($F$1:F207,$E$2:$E$1800),0)),NA())</f>
        <v>#N/A</v>
      </c>
      <c r="G208" t="e">
        <v>#N/A</v>
      </c>
    </row>
    <row r="209" spans="5:7">
      <c r="E209" t="str" cm="1">
        <f t="array" ref="E209">IFERROR(INDEX(#REF!,MATCH(0,COUNTIF($E$150:E208,#REF!),0)),"")</f>
        <v/>
      </c>
      <c r="F209" t="e" cm="1">
        <f t="array" ref="F209">IFERROR(INDEX($E$2:$E$1800,MATCH(0,COUNTIF($F$1:F208,$E$2:$E$1800),0)),NA())</f>
        <v>#N/A</v>
      </c>
      <c r="G209" t="e">
        <v>#N/A</v>
      </c>
    </row>
    <row r="210" spans="5:7">
      <c r="E210" t="str" cm="1">
        <f t="array" ref="E210">IFERROR(INDEX(#REF!,MATCH(0,COUNTIF($E$150:E209,#REF!),0)),"")</f>
        <v/>
      </c>
      <c r="F210" t="e" cm="1">
        <f t="array" ref="F210">IFERROR(INDEX($E$2:$E$1800,MATCH(0,COUNTIF($F$1:F209,$E$2:$E$1800),0)),NA())</f>
        <v>#N/A</v>
      </c>
      <c r="G210" t="e">
        <v>#N/A</v>
      </c>
    </row>
    <row r="211" spans="5:7">
      <c r="E211" t="str" cm="1">
        <f t="array" ref="E211">IFERROR(INDEX(#REF!,MATCH(0,COUNTIF($E$150:E210,#REF!),0)),"")</f>
        <v/>
      </c>
      <c r="F211" t="e" cm="1">
        <f t="array" ref="F211">IFERROR(INDEX($E$2:$E$1800,MATCH(0,COUNTIF($F$1:F210,$E$2:$E$1800),0)),NA())</f>
        <v>#N/A</v>
      </c>
      <c r="G211" t="e">
        <v>#N/A</v>
      </c>
    </row>
    <row r="212" spans="5:7">
      <c r="E212" t="str" cm="1">
        <f t="array" ref="E212">IFERROR(INDEX(#REF!,MATCH(0,COUNTIF($E$150:E211,#REF!),0)),"")</f>
        <v/>
      </c>
      <c r="F212" t="e" cm="1">
        <f t="array" ref="F212">IFERROR(INDEX($E$2:$E$1800,MATCH(0,COUNTIF($F$1:F211,$E$2:$E$1800),0)),NA())</f>
        <v>#N/A</v>
      </c>
      <c r="G212" t="e">
        <v>#N/A</v>
      </c>
    </row>
    <row r="213" spans="5:7">
      <c r="E213" t="str" cm="1">
        <f t="array" ref="E213">IFERROR(INDEX(#REF!,MATCH(0,COUNTIF($E$150:E212,#REF!),0)),"")</f>
        <v/>
      </c>
      <c r="F213" t="e" cm="1">
        <f t="array" ref="F213">IFERROR(INDEX($E$2:$E$1800,MATCH(0,COUNTIF($F$1:F212,$E$2:$E$1800),0)),NA())</f>
        <v>#N/A</v>
      </c>
      <c r="G213" t="e">
        <v>#N/A</v>
      </c>
    </row>
    <row r="214" spans="5:7">
      <c r="E214" t="str" cm="1">
        <f t="array" ref="E214">IFERROR(INDEX(#REF!,MATCH(0,COUNTIF($E$150:E213,#REF!),0)),"")</f>
        <v/>
      </c>
      <c r="F214" t="e" cm="1">
        <f t="array" ref="F214">IFERROR(INDEX($E$2:$E$1800,MATCH(0,COUNTIF($F$1:F213,$E$2:$E$1800),0)),NA())</f>
        <v>#N/A</v>
      </c>
      <c r="G214" t="e">
        <v>#N/A</v>
      </c>
    </row>
    <row r="215" spans="5:7">
      <c r="E215" t="str" cm="1">
        <f t="array" ref="E215">IFERROR(INDEX(#REF!,MATCH(0,COUNTIF($E$150:E214,#REF!),0)),"")</f>
        <v/>
      </c>
      <c r="F215" t="e" cm="1">
        <f t="array" ref="F215">IFERROR(INDEX($E$2:$E$1800,MATCH(0,COUNTIF($F$1:F214,$E$2:$E$1800),0)),NA())</f>
        <v>#N/A</v>
      </c>
      <c r="G215" t="e">
        <v>#N/A</v>
      </c>
    </row>
    <row r="216" spans="5:7">
      <c r="E216" t="str" cm="1">
        <f t="array" ref="E216">IFERROR(INDEX(#REF!,MATCH(0,COUNTIF($E$150:E215,#REF!),0)),"")</f>
        <v/>
      </c>
      <c r="F216" t="e" cm="1">
        <f t="array" ref="F216">IFERROR(INDEX($E$2:$E$1800,MATCH(0,COUNTIF($F$1:F215,$E$2:$E$1800),0)),NA())</f>
        <v>#N/A</v>
      </c>
      <c r="G216" t="e">
        <v>#N/A</v>
      </c>
    </row>
    <row r="217" spans="5:7">
      <c r="E217" t="str" cm="1">
        <f t="array" ref="E217">IFERROR(INDEX(#REF!,MATCH(0,COUNTIF($E$150:E216,#REF!),0)),"")</f>
        <v/>
      </c>
      <c r="F217" t="e" cm="1">
        <f t="array" ref="F217">IFERROR(INDEX($E$2:$E$1800,MATCH(0,COUNTIF($F$1:F216,$E$2:$E$1800),0)),NA())</f>
        <v>#N/A</v>
      </c>
      <c r="G217" t="e">
        <v>#N/A</v>
      </c>
    </row>
    <row r="218" spans="5:7">
      <c r="E218" t="str" cm="1">
        <f t="array" ref="E218">IFERROR(INDEX(#REF!,MATCH(0,COUNTIF($E$150:E217,#REF!),0)),"")</f>
        <v/>
      </c>
      <c r="F218" t="e" cm="1">
        <f t="array" ref="F218">IFERROR(INDEX($E$2:$E$1800,MATCH(0,COUNTIF($F$1:F217,$E$2:$E$1800),0)),NA())</f>
        <v>#N/A</v>
      </c>
      <c r="G218" t="e">
        <v>#N/A</v>
      </c>
    </row>
    <row r="219" spans="5:7">
      <c r="E219" t="str" cm="1">
        <f t="array" ref="E219">IFERROR(INDEX(#REF!,MATCH(0,COUNTIF($E$150:E218,#REF!),0)),"")</f>
        <v/>
      </c>
      <c r="F219" t="e" cm="1">
        <f t="array" ref="F219">IFERROR(INDEX($E$2:$E$1800,MATCH(0,COUNTIF($F$1:F218,$E$2:$E$1800),0)),NA())</f>
        <v>#N/A</v>
      </c>
      <c r="G219" t="e">
        <v>#N/A</v>
      </c>
    </row>
    <row r="220" spans="5:7">
      <c r="E220" t="str" cm="1">
        <f t="array" ref="E220">IFERROR(INDEX(#REF!,MATCH(0,COUNTIF($E$150:E219,#REF!),0)),"")</f>
        <v/>
      </c>
      <c r="F220" t="e" cm="1">
        <f t="array" ref="F220">IFERROR(INDEX($E$2:$E$1800,MATCH(0,COUNTIF($F$1:F219,$E$2:$E$1800),0)),NA())</f>
        <v>#N/A</v>
      </c>
      <c r="G220" t="e">
        <v>#N/A</v>
      </c>
    </row>
    <row r="221" spans="5:7">
      <c r="E221" t="str" cm="1">
        <f t="array" ref="E221">IFERROR(INDEX(#REF!,MATCH(0,COUNTIF($E$150:E220,#REF!),0)),"")</f>
        <v/>
      </c>
      <c r="F221" t="e" cm="1">
        <f t="array" ref="F221">IFERROR(INDEX($E$2:$E$1800,MATCH(0,COUNTIF($F$1:F220,$E$2:$E$1800),0)),NA())</f>
        <v>#N/A</v>
      </c>
      <c r="G221" t="e">
        <v>#N/A</v>
      </c>
    </row>
    <row r="222" spans="5:7">
      <c r="E222" t="str" cm="1">
        <f t="array" ref="E222">IFERROR(INDEX(#REF!,MATCH(0,COUNTIF($E$150:E221,#REF!),0)),"")</f>
        <v/>
      </c>
      <c r="F222" t="e" cm="1">
        <f t="array" ref="F222">IFERROR(INDEX($E$2:$E$1800,MATCH(0,COUNTIF($F$1:F221,$E$2:$E$1800),0)),NA())</f>
        <v>#N/A</v>
      </c>
      <c r="G222" t="e">
        <v>#N/A</v>
      </c>
    </row>
    <row r="223" spans="5:7">
      <c r="E223" t="str" cm="1">
        <f t="array" ref="E223">IFERROR(INDEX(#REF!,MATCH(0,COUNTIF($E$150:E222,#REF!),0)),"")</f>
        <v/>
      </c>
      <c r="F223" t="e" cm="1">
        <f t="array" ref="F223">IFERROR(INDEX($E$2:$E$1800,MATCH(0,COUNTIF($F$1:F222,$E$2:$E$1800),0)),NA())</f>
        <v>#N/A</v>
      </c>
      <c r="G223" t="e">
        <v>#N/A</v>
      </c>
    </row>
    <row r="224" spans="5:7">
      <c r="E224" t="str" cm="1">
        <f t="array" ref="E224">IFERROR(INDEX(#REF!,MATCH(0,COUNTIF($E$150:E223,#REF!),0)),"")</f>
        <v/>
      </c>
      <c r="F224" t="e" cm="1">
        <f t="array" ref="F224">IFERROR(INDEX($E$2:$E$1800,MATCH(0,COUNTIF($F$1:F223,$E$2:$E$1800),0)),NA())</f>
        <v>#N/A</v>
      </c>
      <c r="G224" t="e">
        <v>#N/A</v>
      </c>
    </row>
    <row r="225" spans="5:7">
      <c r="E225" t="str" cm="1">
        <f t="array" ref="E225">IFERROR(INDEX(#REF!,MATCH(0,COUNTIF($E$150:E224,#REF!),0)),"")</f>
        <v/>
      </c>
      <c r="F225" t="e" cm="1">
        <f t="array" ref="F225">IFERROR(INDEX($E$2:$E$1800,MATCH(0,COUNTIF($F$1:F224,$E$2:$E$1800),0)),NA())</f>
        <v>#N/A</v>
      </c>
      <c r="G225" t="e">
        <v>#N/A</v>
      </c>
    </row>
    <row r="226" spans="5:7">
      <c r="E226" t="str" cm="1">
        <f t="array" ref="E226">IFERROR(INDEX(#REF!,MATCH(0,COUNTIF($E$150:E225,#REF!),0)),"")</f>
        <v/>
      </c>
      <c r="F226" t="e" cm="1">
        <f t="array" ref="F226">IFERROR(INDEX($E$2:$E$1800,MATCH(0,COUNTIF($F$1:F225,$E$2:$E$1800),0)),NA())</f>
        <v>#N/A</v>
      </c>
      <c r="G226" t="e">
        <v>#N/A</v>
      </c>
    </row>
    <row r="227" spans="5:7">
      <c r="E227" t="str" cm="1">
        <f t="array" ref="E227">IFERROR(INDEX(#REF!,MATCH(0,COUNTIF($E$150:E226,#REF!),0)),"")</f>
        <v/>
      </c>
      <c r="F227" t="e" cm="1">
        <f t="array" ref="F227">IFERROR(INDEX($E$2:$E$1800,MATCH(0,COUNTIF($F$1:F226,$E$2:$E$1800),0)),NA())</f>
        <v>#N/A</v>
      </c>
      <c r="G227" t="e">
        <v>#N/A</v>
      </c>
    </row>
    <row r="228" spans="5:7">
      <c r="E228" t="str" cm="1">
        <f t="array" ref="E228">IFERROR(INDEX(#REF!,MATCH(0,COUNTIF($E$150:E227,#REF!),0)),"")</f>
        <v/>
      </c>
      <c r="F228" t="e" cm="1">
        <f t="array" ref="F228">IFERROR(INDEX($E$2:$E$1800,MATCH(0,COUNTIF($F$1:F227,$E$2:$E$1800),0)),NA())</f>
        <v>#N/A</v>
      </c>
      <c r="G228" t="e">
        <v>#N/A</v>
      </c>
    </row>
    <row r="229" spans="5:7">
      <c r="E229" t="str" cm="1">
        <f t="array" ref="E229">IFERROR(INDEX(#REF!,MATCH(0,COUNTIF($E$150:E228,#REF!),0)),"")</f>
        <v/>
      </c>
      <c r="F229" t="e" cm="1">
        <f t="array" ref="F229">IFERROR(INDEX($E$2:$E$1800,MATCH(0,COUNTIF($F$1:F228,$E$2:$E$1800),0)),NA())</f>
        <v>#N/A</v>
      </c>
      <c r="G229" t="e">
        <v>#N/A</v>
      </c>
    </row>
    <row r="230" spans="5:7">
      <c r="E230" t="str" cm="1">
        <f t="array" ref="E230">IFERROR(INDEX(#REF!,MATCH(0,COUNTIF($E$150:E229,#REF!),0)),"")</f>
        <v/>
      </c>
      <c r="F230" t="e" cm="1">
        <f t="array" ref="F230">IFERROR(INDEX($E$2:$E$1800,MATCH(0,COUNTIF($F$1:F229,$E$2:$E$1800),0)),NA())</f>
        <v>#N/A</v>
      </c>
      <c r="G230" t="e">
        <v>#N/A</v>
      </c>
    </row>
    <row r="231" spans="5:7">
      <c r="E231" t="str" cm="1">
        <f t="array" ref="E231">IFERROR(INDEX(#REF!,MATCH(0,COUNTIF($E$150:E230,#REF!),0)),"")</f>
        <v/>
      </c>
      <c r="F231" t="e" cm="1">
        <f t="array" ref="F231">IFERROR(INDEX($E$2:$E$1800,MATCH(0,COUNTIF($F$1:F230,$E$2:$E$1800),0)),NA())</f>
        <v>#N/A</v>
      </c>
      <c r="G231" t="e">
        <v>#N/A</v>
      </c>
    </row>
    <row r="232" spans="5:7">
      <c r="E232" t="str" cm="1">
        <f t="array" ref="E232">IFERROR(INDEX(#REF!,MATCH(0,COUNTIF($E$150:E231,#REF!),0)),"")</f>
        <v/>
      </c>
      <c r="F232" t="e" cm="1">
        <f t="array" ref="F232">IFERROR(INDEX($E$2:$E$1800,MATCH(0,COUNTIF($F$1:F231,$E$2:$E$1800),0)),NA())</f>
        <v>#N/A</v>
      </c>
      <c r="G232" t="e">
        <v>#N/A</v>
      </c>
    </row>
    <row r="233" spans="5:7">
      <c r="E233" t="str" cm="1">
        <f t="array" ref="E233">IFERROR(INDEX(#REF!,MATCH(0,COUNTIF($E$150:E232,#REF!),0)),"")</f>
        <v/>
      </c>
      <c r="F233" t="e" cm="1">
        <f t="array" ref="F233">IFERROR(INDEX($E$2:$E$1800,MATCH(0,COUNTIF($F$1:F232,$E$2:$E$1800),0)),NA())</f>
        <v>#N/A</v>
      </c>
      <c r="G233" t="e">
        <v>#N/A</v>
      </c>
    </row>
    <row r="234" spans="5:7">
      <c r="E234" t="str" cm="1">
        <f t="array" ref="E234">IFERROR(INDEX(#REF!,MATCH(0,COUNTIF($E$150:E233,#REF!),0)),"")</f>
        <v/>
      </c>
      <c r="F234" t="e" cm="1">
        <f t="array" ref="F234">IFERROR(INDEX($E$2:$E$1800,MATCH(0,COUNTIF($F$1:F233,$E$2:$E$1800),0)),NA())</f>
        <v>#N/A</v>
      </c>
      <c r="G234" t="e">
        <v>#N/A</v>
      </c>
    </row>
    <row r="235" spans="5:7">
      <c r="E235" t="str" cm="1">
        <f t="array" ref="E235">IFERROR(INDEX(#REF!,MATCH(0,COUNTIF($E$150:E234,#REF!),0)),"")</f>
        <v/>
      </c>
      <c r="F235" t="e" cm="1">
        <f t="array" ref="F235">IFERROR(INDEX($E$2:$E$1800,MATCH(0,COUNTIF($F$1:F234,$E$2:$E$1800),0)),NA())</f>
        <v>#N/A</v>
      </c>
      <c r="G235" t="e">
        <v>#N/A</v>
      </c>
    </row>
    <row r="236" spans="5:7">
      <c r="E236" t="str" cm="1">
        <f t="array" ref="E236">IFERROR(INDEX(#REF!,MATCH(0,COUNTIF($E$150:E235,#REF!),0)),"")</f>
        <v/>
      </c>
      <c r="F236" t="e" cm="1">
        <f t="array" ref="F236">IFERROR(INDEX($E$2:$E$1800,MATCH(0,COUNTIF($F$1:F235,$E$2:$E$1800),0)),NA())</f>
        <v>#N/A</v>
      </c>
      <c r="G236" t="e">
        <v>#N/A</v>
      </c>
    </row>
    <row r="237" spans="5:7">
      <c r="E237" t="str" cm="1">
        <f t="array" ref="E237">IFERROR(INDEX(#REF!,MATCH(0,COUNTIF($E$150:E236,#REF!),0)),"")</f>
        <v/>
      </c>
      <c r="F237" t="e" cm="1">
        <f t="array" ref="F237">IFERROR(INDEX($E$2:$E$1800,MATCH(0,COUNTIF($F$1:F236,$E$2:$E$1800),0)),NA())</f>
        <v>#N/A</v>
      </c>
      <c r="G237" t="e">
        <v>#N/A</v>
      </c>
    </row>
    <row r="238" spans="5:7">
      <c r="E238" t="str" cm="1">
        <f t="array" ref="E238">IFERROR(INDEX(#REF!,MATCH(0,COUNTIF($E$150:E237,#REF!),0)),"")</f>
        <v/>
      </c>
      <c r="F238" t="e" cm="1">
        <f t="array" ref="F238">IFERROR(INDEX($E$2:$E$1800,MATCH(0,COUNTIF($F$1:F237,$E$2:$E$1800),0)),NA())</f>
        <v>#N/A</v>
      </c>
      <c r="G238" t="e">
        <v>#N/A</v>
      </c>
    </row>
    <row r="239" spans="5:7">
      <c r="E239" t="str" cm="1">
        <f t="array" ref="E239">IFERROR(INDEX(#REF!,MATCH(0,COUNTIF($E$150:E238,#REF!),0)),"")</f>
        <v/>
      </c>
      <c r="F239" t="e" cm="1">
        <f t="array" ref="F239">IFERROR(INDEX($E$2:$E$1800,MATCH(0,COUNTIF($F$1:F238,$E$2:$E$1800),0)),NA())</f>
        <v>#N/A</v>
      </c>
      <c r="G239" t="e">
        <v>#N/A</v>
      </c>
    </row>
    <row r="240" spans="5:7">
      <c r="E240" t="str" cm="1">
        <f t="array" ref="E240">IFERROR(INDEX(#REF!,MATCH(0,COUNTIF($E$150:E239,#REF!),0)),"")</f>
        <v/>
      </c>
      <c r="F240" t="e" cm="1">
        <f t="array" ref="F240">IFERROR(INDEX($E$2:$E$1800,MATCH(0,COUNTIF($F$1:F239,$E$2:$E$1800),0)),NA())</f>
        <v>#N/A</v>
      </c>
      <c r="G240" t="e">
        <v>#N/A</v>
      </c>
    </row>
    <row r="241" spans="5:7">
      <c r="E241" t="str" cm="1">
        <f t="array" ref="E241">IFERROR(INDEX(#REF!,MATCH(0,COUNTIF($E$150:E240,#REF!),0)),"")</f>
        <v/>
      </c>
      <c r="F241" t="e" cm="1">
        <f t="array" ref="F241">IFERROR(INDEX($E$2:$E$1800,MATCH(0,COUNTIF($F$1:F240,$E$2:$E$1800),0)),NA())</f>
        <v>#N/A</v>
      </c>
      <c r="G241" t="e">
        <v>#N/A</v>
      </c>
    </row>
    <row r="242" spans="5:7">
      <c r="E242" t="str" cm="1">
        <f t="array" ref="E242">IFERROR(INDEX(#REF!,MATCH(0,COUNTIF($E$150:E241,#REF!),0)),"")</f>
        <v/>
      </c>
      <c r="F242" t="e" cm="1">
        <f t="array" ref="F242">IFERROR(INDEX($E$2:$E$1800,MATCH(0,COUNTIF($F$1:F241,$E$2:$E$1800),0)),NA())</f>
        <v>#N/A</v>
      </c>
      <c r="G242" t="e">
        <v>#N/A</v>
      </c>
    </row>
    <row r="243" spans="5:7">
      <c r="E243" t="str" cm="1">
        <f t="array" ref="E243">IFERROR(INDEX(#REF!,MATCH(0,COUNTIF($E$150:E242,#REF!),0)),"")</f>
        <v/>
      </c>
      <c r="F243" t="e" cm="1">
        <f t="array" ref="F243">IFERROR(INDEX($E$2:$E$1800,MATCH(0,COUNTIF($F$1:F242,$E$2:$E$1800),0)),NA())</f>
        <v>#N/A</v>
      </c>
      <c r="G243" t="e">
        <v>#N/A</v>
      </c>
    </row>
    <row r="244" spans="5:7">
      <c r="E244" t="str" cm="1">
        <f t="array" ref="E244">IFERROR(INDEX(#REF!,MATCH(0,COUNTIF($E$150:E243,#REF!),0)),"")</f>
        <v/>
      </c>
      <c r="F244" t="e" cm="1">
        <f t="array" ref="F244">IFERROR(INDEX($E$2:$E$1800,MATCH(0,COUNTIF($F$1:F243,$E$2:$E$1800),0)),NA())</f>
        <v>#N/A</v>
      </c>
      <c r="G244" t="e">
        <v>#N/A</v>
      </c>
    </row>
    <row r="245" spans="5:7">
      <c r="E245" t="str" cm="1">
        <f t="array" ref="E245">IFERROR(INDEX(#REF!,MATCH(0,COUNTIF($E$150:E244,#REF!),0)),"")</f>
        <v/>
      </c>
      <c r="F245" t="e" cm="1">
        <f t="array" ref="F245">IFERROR(INDEX($E$2:$E$1800,MATCH(0,COUNTIF($F$1:F244,$E$2:$E$1800),0)),NA())</f>
        <v>#N/A</v>
      </c>
      <c r="G245" t="e">
        <v>#N/A</v>
      </c>
    </row>
    <row r="246" spans="5:7">
      <c r="E246" t="str" cm="1">
        <f t="array" ref="E246">IFERROR(INDEX(#REF!,MATCH(0,COUNTIF($E$150:E245,#REF!),0)),"")</f>
        <v/>
      </c>
      <c r="F246" t="e" cm="1">
        <f t="array" ref="F246">IFERROR(INDEX($E$2:$E$1800,MATCH(0,COUNTIF($F$1:F245,$E$2:$E$1800),0)),NA())</f>
        <v>#N/A</v>
      </c>
      <c r="G246" t="e">
        <v>#N/A</v>
      </c>
    </row>
    <row r="247" spans="5:7">
      <c r="E247" t="str" cm="1">
        <f t="array" ref="E247">IFERROR(INDEX(#REF!,MATCH(0,COUNTIF($E$150:E246,#REF!),0)),"")</f>
        <v/>
      </c>
      <c r="F247" t="e" cm="1">
        <f t="array" ref="F247">IFERROR(INDEX($E$2:$E$1800,MATCH(0,COUNTIF($F$1:F246,$E$2:$E$1800),0)),NA())</f>
        <v>#N/A</v>
      </c>
      <c r="G247" t="e">
        <v>#N/A</v>
      </c>
    </row>
    <row r="248" spans="5:7">
      <c r="E248" t="str" cm="1">
        <f t="array" ref="E248">IFERROR(INDEX(#REF!,MATCH(0,COUNTIF($E$150:E247,#REF!),0)),"")</f>
        <v/>
      </c>
      <c r="F248" t="e" cm="1">
        <f t="array" ref="F248">IFERROR(INDEX($E$2:$E$1800,MATCH(0,COUNTIF($F$1:F247,$E$2:$E$1800),0)),NA())</f>
        <v>#N/A</v>
      </c>
      <c r="G248" t="e">
        <v>#N/A</v>
      </c>
    </row>
    <row r="249" spans="5:7">
      <c r="E249" t="str" cm="1">
        <f t="array" ref="E249">IFERROR(INDEX(#REF!,MATCH(0,COUNTIF($E$150:E248,#REF!),0)),"")</f>
        <v/>
      </c>
      <c r="F249" t="e" cm="1">
        <f t="array" ref="F249">IFERROR(INDEX($E$2:$E$1800,MATCH(0,COUNTIF($F$1:F248,$E$2:$E$1800),0)),NA())</f>
        <v>#N/A</v>
      </c>
      <c r="G249" t="e">
        <v>#N/A</v>
      </c>
    </row>
    <row r="250" spans="5:7">
      <c r="E250" t="str" cm="1">
        <f t="array" ref="E250">IFERROR(INDEX(#REF!,MATCH(0,COUNTIF($E$150:E249,#REF!),0)),"")</f>
        <v/>
      </c>
      <c r="F250" t="e" cm="1">
        <f t="array" ref="F250">IFERROR(INDEX($E$2:$E$1800,MATCH(0,COUNTIF($F$1:F249,$E$2:$E$1800),0)),NA())</f>
        <v>#N/A</v>
      </c>
      <c r="G250" t="e">
        <v>#N/A</v>
      </c>
    </row>
    <row r="251" spans="5:7">
      <c r="E251" t="str" cm="1">
        <f t="array" ref="E251">IFERROR(INDEX(#REF!,MATCH(0,COUNTIF($E$150:E250,#REF!),0)),"")</f>
        <v/>
      </c>
    </row>
    <row r="252" spans="5:7">
      <c r="E252" t="str" cm="1">
        <f t="array" ref="E252">IFERROR(INDEX(#REF!,MATCH(0,COUNTIF($E$150:E251,#REF!),0)),"")</f>
        <v/>
      </c>
    </row>
    <row r="253" spans="5:7">
      <c r="E253" t="str" cm="1">
        <f t="array" ref="E253">IFERROR(INDEX(#REF!,MATCH(0,COUNTIF($E$150:E252,#REF!),0)),"")</f>
        <v/>
      </c>
    </row>
    <row r="254" spans="5:7">
      <c r="E254" t="str" cm="1">
        <f t="array" ref="E254">IFERROR(INDEX(#REF!,MATCH(0,COUNTIF($E$150:E253,#REF!),0)),"")</f>
        <v/>
      </c>
    </row>
    <row r="255" spans="5:7">
      <c r="E255" t="str" cm="1">
        <f t="array" ref="E255">IFERROR(INDEX(#REF!,MATCH(0,COUNTIF($E$150:E254,#REF!),0)),"")</f>
        <v/>
      </c>
    </row>
    <row r="256" spans="5:7">
      <c r="E256" t="str" cm="1">
        <f t="array" ref="E256">IFERROR(INDEX(#REF!,MATCH(0,COUNTIF($E$150:E255,#REF!),0)),"")</f>
        <v/>
      </c>
    </row>
    <row r="257" spans="5:5">
      <c r="E257" t="str" cm="1">
        <f t="array" ref="E257">IFERROR(INDEX(#REF!,MATCH(0,COUNTIF($E$150:E256,#REF!),0)),"")</f>
        <v/>
      </c>
    </row>
    <row r="258" spans="5:5">
      <c r="E258" t="str" cm="1">
        <f t="array" ref="E258">IFERROR(INDEX(#REF!,MATCH(0,COUNTIF($E$150:E257,#REF!),0)),"")</f>
        <v/>
      </c>
    </row>
    <row r="259" spans="5:5">
      <c r="E259" t="str" cm="1">
        <f t="array" ref="E259">IFERROR(INDEX(#REF!,MATCH(0,COUNTIF($E$150:E258,#REF!),0)),"")</f>
        <v/>
      </c>
    </row>
    <row r="260" spans="5:5">
      <c r="E260" t="str" cm="1">
        <f t="array" ref="E260">IFERROR(INDEX(#REF!,MATCH(0,COUNTIF($E$150:E259,#REF!),0)),"")</f>
        <v/>
      </c>
    </row>
    <row r="261" spans="5:5">
      <c r="E261" t="str" cm="1">
        <f t="array" ref="E261">IFERROR(INDEX(#REF!,MATCH(0,COUNTIF($E$150:E260,#REF!),0)),"")</f>
        <v/>
      </c>
    </row>
    <row r="262" spans="5:5">
      <c r="E262" t="str" cm="1">
        <f t="array" ref="E262">IFERROR(INDEX(#REF!,MATCH(0,COUNTIF($E$150:E261,#REF!),0)),"")</f>
        <v/>
      </c>
    </row>
    <row r="263" spans="5:5">
      <c r="E263" t="str" cm="1">
        <f t="array" ref="E263">IFERROR(INDEX(#REF!,MATCH(0,COUNTIF($E$150:E262,#REF!),0)),"")</f>
        <v/>
      </c>
    </row>
    <row r="264" spans="5:5">
      <c r="E264" t="str" cm="1">
        <f t="array" ref="E264">IFERROR(INDEX(#REF!,MATCH(0,COUNTIF($E$150:E263,#REF!),0)),"")</f>
        <v/>
      </c>
    </row>
    <row r="265" spans="5:5">
      <c r="E265" t="str" cm="1">
        <f t="array" ref="E265">IFERROR(INDEX(#REF!,MATCH(0,COUNTIF($E$150:E264,#REF!),0)),"")</f>
        <v/>
      </c>
    </row>
    <row r="266" spans="5:5">
      <c r="E266" t="str" cm="1">
        <f t="array" ref="E266">IFERROR(INDEX(#REF!,MATCH(0,COUNTIF($E$150:E265,#REF!),0)),"")</f>
        <v/>
      </c>
    </row>
    <row r="267" spans="5:5">
      <c r="E267" t="str" cm="1">
        <f t="array" ref="E267">IFERROR(INDEX(#REF!,MATCH(0,COUNTIF($E$150:E266,#REF!),0)),"")</f>
        <v/>
      </c>
    </row>
    <row r="268" spans="5:5">
      <c r="E268" t="str" cm="1">
        <f t="array" ref="E268">IFERROR(INDEX(#REF!,MATCH(0,COUNTIF($E$150:E267,#REF!),0)),"")</f>
        <v/>
      </c>
    </row>
    <row r="269" spans="5:5">
      <c r="E269" t="str" cm="1">
        <f t="array" ref="E269">IFERROR(INDEX(#REF!,MATCH(0,COUNTIF($E$150:E268,#REF!),0)),"")</f>
        <v/>
      </c>
    </row>
    <row r="270" spans="5:5">
      <c r="E270" t="str" cm="1">
        <f t="array" ref="E270">IFERROR(INDEX(#REF!,MATCH(0,COUNTIF($E$150:E269,#REF!),0)),"")</f>
        <v/>
      </c>
    </row>
    <row r="271" spans="5:5">
      <c r="E271" t="str" cm="1">
        <f t="array" ref="E271">IFERROR(INDEX(#REF!,MATCH(0,COUNTIF($E$150:E270,#REF!),0)),"")</f>
        <v/>
      </c>
    </row>
    <row r="272" spans="5:5">
      <c r="E272" t="str" cm="1">
        <f t="array" ref="E272">IFERROR(INDEX(#REF!,MATCH(0,COUNTIF($E$150:E271,#REF!),0)),"")</f>
        <v/>
      </c>
    </row>
    <row r="273" spans="5:5">
      <c r="E273" t="str" cm="1">
        <f t="array" ref="E273">IFERROR(INDEX(#REF!,MATCH(0,COUNTIF($E$150:E272,#REF!),0)),"")</f>
        <v/>
      </c>
    </row>
    <row r="274" spans="5:5">
      <c r="E274" t="str" cm="1">
        <f t="array" ref="E274">IFERROR(INDEX(#REF!,MATCH(0,COUNTIF($E$150:E273,#REF!),0)),"")</f>
        <v/>
      </c>
    </row>
    <row r="275" spans="5:5">
      <c r="E275" t="str" cm="1">
        <f t="array" ref="E275">IFERROR(INDEX(#REF!,MATCH(0,COUNTIF($E$150:E274,#REF!),0)),"")</f>
        <v/>
      </c>
    </row>
    <row r="276" spans="5:5">
      <c r="E276" t="str" cm="1">
        <f t="array" ref="E276">IFERROR(INDEX(#REF!,MATCH(0,COUNTIF($E$150:E275,#REF!),0)),"")</f>
        <v/>
      </c>
    </row>
    <row r="277" spans="5:5">
      <c r="E277" t="str" cm="1">
        <f t="array" ref="E277">IFERROR(INDEX(#REF!,MATCH(0,COUNTIF($E$150:E276,#REF!),0)),"")</f>
        <v/>
      </c>
    </row>
    <row r="278" spans="5:5">
      <c r="E278" t="str" cm="1">
        <f t="array" ref="E278">IFERROR(INDEX(#REF!,MATCH(0,COUNTIF($E$150:E277,#REF!),0)),"")</f>
        <v/>
      </c>
    </row>
    <row r="279" spans="5:5">
      <c r="E279" t="str" cm="1">
        <f t="array" ref="E279">IFERROR(INDEX(#REF!,MATCH(0,COUNTIF($E$150:E278,#REF!),0)),"")</f>
        <v/>
      </c>
    </row>
    <row r="280" spans="5:5">
      <c r="E280" t="str" cm="1">
        <f t="array" ref="E280">IFERROR(INDEX(#REF!,MATCH(0,COUNTIF($E$150:E279,#REF!),0)),"")</f>
        <v/>
      </c>
    </row>
    <row r="281" spans="5:5">
      <c r="E281" t="str" cm="1">
        <f t="array" ref="E281">IFERROR(INDEX(#REF!,MATCH(0,COUNTIF($E$150:E280,#REF!),0)),"")</f>
        <v/>
      </c>
    </row>
    <row r="282" spans="5:5">
      <c r="E282" t="str" cm="1">
        <f t="array" ref="E282">IFERROR(INDEX(#REF!,MATCH(0,COUNTIF($E$150:E281,#REF!),0)),"")</f>
        <v/>
      </c>
    </row>
    <row r="283" spans="5:5">
      <c r="E283" t="str" cm="1">
        <f t="array" ref="E283">IFERROR(INDEX(#REF!,MATCH(0,COUNTIF($E$150:E282,#REF!),0)),"")</f>
        <v/>
      </c>
    </row>
    <row r="284" spans="5:5">
      <c r="E284" t="str" cm="1">
        <f t="array" ref="E284">IFERROR(INDEX(#REF!,MATCH(0,COUNTIF($E$150:E283,#REF!),0)),"")</f>
        <v/>
      </c>
    </row>
    <row r="285" spans="5:5">
      <c r="E285" t="str" cm="1">
        <f t="array" ref="E285">IFERROR(INDEX(#REF!,MATCH(0,COUNTIF($E$150:E284,#REF!),0)),"")</f>
        <v/>
      </c>
    </row>
    <row r="286" spans="5:5">
      <c r="E286" t="str" cm="1">
        <f t="array" ref="E286">IFERROR(INDEX(#REF!,MATCH(0,COUNTIF($E$150:E285,#REF!),0)),"")</f>
        <v/>
      </c>
    </row>
    <row r="287" spans="5:5">
      <c r="E287" t="str" cm="1">
        <f t="array" ref="E287">IFERROR(INDEX(#REF!,MATCH(0,COUNTIF($E$150:E286,#REF!),0)),"")</f>
        <v/>
      </c>
    </row>
    <row r="288" spans="5:5">
      <c r="E288" t="str" cm="1">
        <f t="array" ref="E288">IFERROR(INDEX(#REF!,MATCH(0,COUNTIF($E$150:E287,#REF!),0)),"")</f>
        <v/>
      </c>
    </row>
    <row r="289" spans="5:5">
      <c r="E289" t="str" cm="1">
        <f t="array" ref="E289">IFERROR(INDEX(#REF!,MATCH(0,COUNTIF($E$150:E288,#REF!),0)),"")</f>
        <v/>
      </c>
    </row>
    <row r="290" spans="5:5">
      <c r="E290" t="str" cm="1">
        <f t="array" ref="E290">IFERROR(INDEX(#REF!,MATCH(0,COUNTIF($E$150:E289,#REF!),0)),"")</f>
        <v/>
      </c>
    </row>
    <row r="291" spans="5:5">
      <c r="E291" t="str" cm="1">
        <f t="array" ref="E291">IFERROR(INDEX(#REF!,MATCH(0,COUNTIF($E$150:E290,#REF!),0)),"")</f>
        <v/>
      </c>
    </row>
    <row r="292" spans="5:5">
      <c r="E292" t="str" cm="1">
        <f t="array" ref="E292">IFERROR(INDEX(#REF!,MATCH(0,COUNTIF($E$150:E291,#REF!),0)),"")</f>
        <v/>
      </c>
    </row>
    <row r="293" spans="5:5">
      <c r="E293" t="str" cm="1">
        <f t="array" ref="E293">IFERROR(INDEX(#REF!,MATCH(0,COUNTIF($E$150:E292,#REF!),0)),"")</f>
        <v/>
      </c>
    </row>
    <row r="294" spans="5:5">
      <c r="E294" t="str" cm="1">
        <f t="array" ref="E294">IFERROR(INDEX(#REF!,MATCH(0,COUNTIF($E$150:E293,#REF!),0)),"")</f>
        <v/>
      </c>
    </row>
    <row r="295" spans="5:5">
      <c r="E295" t="str" cm="1">
        <f t="array" ref="E295">IFERROR(INDEX(#REF!,MATCH(0,COUNTIF($E$150:E294,#REF!),0)),"")</f>
        <v/>
      </c>
    </row>
    <row r="296" spans="5:5">
      <c r="E296" t="str" cm="1">
        <f t="array" ref="E296">IFERROR(INDEX(#REF!,MATCH(0,COUNTIF($E$150:E295,#REF!),0)),"")</f>
        <v/>
      </c>
    </row>
    <row r="297" spans="5:5">
      <c r="E297" t="str" cm="1">
        <f t="array" ref="E297">IFERROR(INDEX(#REF!,MATCH(0,COUNTIF($E$150:E296,#REF!),0)),"")</f>
        <v/>
      </c>
    </row>
    <row r="298" spans="5:5">
      <c r="E298" t="str" cm="1">
        <f t="array" ref="E298">IFERROR(INDEX(#REF!,MATCH(0,COUNTIF($E$150:E297,#REF!),0)),"")</f>
        <v/>
      </c>
    </row>
    <row r="299" spans="5:5">
      <c r="E299" t="str" cm="1">
        <f t="array" ref="E299">IFERROR(INDEX(#REF!,MATCH(0,COUNTIF($E$150:E298,#REF!),0)),"")</f>
        <v/>
      </c>
    </row>
    <row r="300" spans="5:5">
      <c r="E300" t="str" cm="1">
        <f t="array" ref="E300">IFERROR(INDEX(#REF!,MATCH(0,COUNTIF($E$150:E299,#REF!),0)),"")</f>
        <v/>
      </c>
    </row>
    <row r="301" spans="5:5">
      <c r="E301" t="str" cm="1">
        <f t="array" ref="E301">IFERROR(INDEX(#REF!,MATCH(0,COUNTIF($E$300:E300,#REF!),0)),"")</f>
        <v/>
      </c>
    </row>
    <row r="302" spans="5:5">
      <c r="E302" t="str" cm="1">
        <f t="array" ref="E302">IFERROR(INDEX(#REF!,MATCH(0,COUNTIF($E$300:E301,#REF!),0)),"")</f>
        <v/>
      </c>
    </row>
    <row r="303" spans="5:5">
      <c r="E303" t="str" cm="1">
        <f t="array" ref="E303">IFERROR(INDEX(#REF!,MATCH(0,COUNTIF($E$300:E302,#REF!),0)),"")</f>
        <v/>
      </c>
    </row>
    <row r="304" spans="5:5">
      <c r="E304" t="str" cm="1">
        <f t="array" ref="E304">IFERROR(INDEX(#REF!,MATCH(0,COUNTIF($E$300:E303,#REF!),0)),"")</f>
        <v/>
      </c>
    </row>
    <row r="305" spans="5:5">
      <c r="E305" t="str" cm="1">
        <f t="array" ref="E305">IFERROR(INDEX(#REF!,MATCH(0,COUNTIF($E$300:E304,#REF!),0)),"")</f>
        <v/>
      </c>
    </row>
    <row r="306" spans="5:5">
      <c r="E306" t="str" cm="1">
        <f t="array" ref="E306">IFERROR(INDEX(#REF!,MATCH(0,COUNTIF($E$300:E305,#REF!),0)),"")</f>
        <v/>
      </c>
    </row>
    <row r="307" spans="5:5">
      <c r="E307" t="str" cm="1">
        <f t="array" ref="E307">IFERROR(INDEX(#REF!,MATCH(0,COUNTIF($E$300:E306,#REF!),0)),"")</f>
        <v/>
      </c>
    </row>
    <row r="308" spans="5:5">
      <c r="E308" t="str" cm="1">
        <f t="array" ref="E308">IFERROR(INDEX(#REF!,MATCH(0,COUNTIF($E$300:E307,#REF!),0)),"")</f>
        <v/>
      </c>
    </row>
    <row r="309" spans="5:5">
      <c r="E309" t="str" cm="1">
        <f t="array" ref="E309">IFERROR(INDEX(#REF!,MATCH(0,COUNTIF($E$300:E308,#REF!),0)),"")</f>
        <v/>
      </c>
    </row>
    <row r="310" spans="5:5">
      <c r="E310" t="str" cm="1">
        <f t="array" ref="E310">IFERROR(INDEX(#REF!,MATCH(0,COUNTIF($E$300:E309,#REF!),0)),"")</f>
        <v/>
      </c>
    </row>
    <row r="311" spans="5:5">
      <c r="E311" t="str" cm="1">
        <f t="array" ref="E311">IFERROR(INDEX(#REF!,MATCH(0,COUNTIF($E$300:E310,#REF!),0)),"")</f>
        <v/>
      </c>
    </row>
    <row r="312" spans="5:5">
      <c r="E312" t="str" cm="1">
        <f t="array" ref="E312">IFERROR(INDEX(#REF!,MATCH(0,COUNTIF($E$300:E311,#REF!),0)),"")</f>
        <v/>
      </c>
    </row>
    <row r="313" spans="5:5">
      <c r="E313" t="str" cm="1">
        <f t="array" ref="E313">IFERROR(INDEX(#REF!,MATCH(0,COUNTIF($E$300:E312,#REF!),0)),"")</f>
        <v/>
      </c>
    </row>
    <row r="314" spans="5:5">
      <c r="E314" t="str" cm="1">
        <f t="array" ref="E314">IFERROR(INDEX(#REF!,MATCH(0,COUNTIF($E$300:E313,#REF!),0)),"")</f>
        <v/>
      </c>
    </row>
    <row r="315" spans="5:5">
      <c r="E315" t="str" cm="1">
        <f t="array" ref="E315">IFERROR(INDEX(#REF!,MATCH(0,COUNTIF($E$300:E314,#REF!),0)),"")</f>
        <v/>
      </c>
    </row>
    <row r="316" spans="5:5">
      <c r="E316" t="str" cm="1">
        <f t="array" ref="E316">IFERROR(INDEX(#REF!,MATCH(0,COUNTIF($E$300:E315,#REF!),0)),"")</f>
        <v/>
      </c>
    </row>
    <row r="317" spans="5:5">
      <c r="E317" t="str" cm="1">
        <f t="array" ref="E317">IFERROR(INDEX(#REF!,MATCH(0,COUNTIF($E$300:E316,#REF!),0)),"")</f>
        <v/>
      </c>
    </row>
    <row r="318" spans="5:5">
      <c r="E318" t="str" cm="1">
        <f t="array" ref="E318">IFERROR(INDEX(#REF!,MATCH(0,COUNTIF($E$300:E317,#REF!),0)),"")</f>
        <v/>
      </c>
    </row>
    <row r="319" spans="5:5">
      <c r="E319" t="str" cm="1">
        <f t="array" ref="E319">IFERROR(INDEX(#REF!,MATCH(0,COUNTIF($E$300:E318,#REF!),0)),"")</f>
        <v/>
      </c>
    </row>
    <row r="320" spans="5:5">
      <c r="E320" t="str" cm="1">
        <f t="array" ref="E320">IFERROR(INDEX(#REF!,MATCH(0,COUNTIF($E$300:E319,#REF!),0)),"")</f>
        <v/>
      </c>
    </row>
    <row r="321" spans="5:5">
      <c r="E321" t="str" cm="1">
        <f t="array" ref="E321">IFERROR(INDEX(#REF!,MATCH(0,COUNTIF($E$300:E320,#REF!),0)),"")</f>
        <v/>
      </c>
    </row>
    <row r="322" spans="5:5">
      <c r="E322" t="str" cm="1">
        <f t="array" ref="E322">IFERROR(INDEX(#REF!,MATCH(0,COUNTIF($E$300:E321,#REF!),0)),"")</f>
        <v/>
      </c>
    </row>
    <row r="323" spans="5:5">
      <c r="E323" t="str" cm="1">
        <f t="array" ref="E323">IFERROR(INDEX(#REF!,MATCH(0,COUNTIF($E$300:E322,#REF!),0)),"")</f>
        <v/>
      </c>
    </row>
    <row r="324" spans="5:5">
      <c r="E324" t="str" cm="1">
        <f t="array" ref="E324">IFERROR(INDEX(#REF!,MATCH(0,COUNTIF($E$300:E323,#REF!),0)),"")</f>
        <v/>
      </c>
    </row>
    <row r="325" spans="5:5">
      <c r="E325" t="str" cm="1">
        <f t="array" ref="E325">IFERROR(INDEX(#REF!,MATCH(0,COUNTIF($E$300:E324,#REF!),0)),"")</f>
        <v/>
      </c>
    </row>
    <row r="326" spans="5:5">
      <c r="E326" t="str" cm="1">
        <f t="array" ref="E326">IFERROR(INDEX(#REF!,MATCH(0,COUNTIF($E$300:E325,#REF!),0)),"")</f>
        <v/>
      </c>
    </row>
    <row r="327" spans="5:5">
      <c r="E327" t="str" cm="1">
        <f t="array" ref="E327">IFERROR(INDEX(#REF!,MATCH(0,COUNTIF($E$300:E326,#REF!),0)),"")</f>
        <v/>
      </c>
    </row>
    <row r="328" spans="5:5">
      <c r="E328" t="str" cm="1">
        <f t="array" ref="E328">IFERROR(INDEX(#REF!,MATCH(0,COUNTIF($E$300:E327,#REF!),0)),"")</f>
        <v/>
      </c>
    </row>
    <row r="329" spans="5:5">
      <c r="E329" t="str" cm="1">
        <f t="array" ref="E329">IFERROR(INDEX(#REF!,MATCH(0,COUNTIF($E$300:E328,#REF!),0)),"")</f>
        <v/>
      </c>
    </row>
    <row r="330" spans="5:5">
      <c r="E330" t="str" cm="1">
        <f t="array" ref="E330">IFERROR(INDEX(#REF!,MATCH(0,COUNTIF($E$300:E329,#REF!),0)),"")</f>
        <v/>
      </c>
    </row>
    <row r="331" spans="5:5">
      <c r="E331" t="str" cm="1">
        <f t="array" ref="E331">IFERROR(INDEX(#REF!,MATCH(0,COUNTIF($E$300:E330,#REF!),0)),"")</f>
        <v/>
      </c>
    </row>
    <row r="332" spans="5:5">
      <c r="E332" t="str" cm="1">
        <f t="array" ref="E332">IFERROR(INDEX(#REF!,MATCH(0,COUNTIF($E$300:E331,#REF!),0)),"")</f>
        <v/>
      </c>
    </row>
    <row r="333" spans="5:5">
      <c r="E333" t="str" cm="1">
        <f t="array" ref="E333">IFERROR(INDEX(#REF!,MATCH(0,COUNTIF($E$300:E332,#REF!),0)),"")</f>
        <v/>
      </c>
    </row>
    <row r="334" spans="5:5">
      <c r="E334" t="str" cm="1">
        <f t="array" ref="E334">IFERROR(INDEX(#REF!,MATCH(0,COUNTIF($E$300:E333,#REF!),0)),"")</f>
        <v/>
      </c>
    </row>
    <row r="335" spans="5:5">
      <c r="E335" t="str" cm="1">
        <f t="array" ref="E335">IFERROR(INDEX(#REF!,MATCH(0,COUNTIF($E$300:E334,#REF!),0)),"")</f>
        <v/>
      </c>
    </row>
    <row r="336" spans="5:5">
      <c r="E336" t="str" cm="1">
        <f t="array" ref="E336">IFERROR(INDEX(#REF!,MATCH(0,COUNTIF($E$300:E335,#REF!),0)),"")</f>
        <v/>
      </c>
    </row>
    <row r="337" spans="5:5">
      <c r="E337" t="str" cm="1">
        <f t="array" ref="E337">IFERROR(INDEX(#REF!,MATCH(0,COUNTIF($E$300:E336,#REF!),0)),"")</f>
        <v/>
      </c>
    </row>
    <row r="338" spans="5:5">
      <c r="E338" t="str" cm="1">
        <f t="array" ref="E338">IFERROR(INDEX(#REF!,MATCH(0,COUNTIF($E$300:E337,#REF!),0)),"")</f>
        <v/>
      </c>
    </row>
    <row r="339" spans="5:5">
      <c r="E339" t="str" cm="1">
        <f t="array" ref="E339">IFERROR(INDEX(#REF!,MATCH(0,COUNTIF($E$300:E338,#REF!),0)),"")</f>
        <v/>
      </c>
    </row>
    <row r="340" spans="5:5">
      <c r="E340" t="str" cm="1">
        <f t="array" ref="E340">IFERROR(INDEX(#REF!,MATCH(0,COUNTIF($E$300:E339,#REF!),0)),"")</f>
        <v/>
      </c>
    </row>
    <row r="341" spans="5:5">
      <c r="E341" t="str" cm="1">
        <f t="array" ref="E341">IFERROR(INDEX(#REF!,MATCH(0,COUNTIF($E$300:E340,#REF!),0)),"")</f>
        <v/>
      </c>
    </row>
    <row r="342" spans="5:5">
      <c r="E342" t="str" cm="1">
        <f t="array" ref="E342">IFERROR(INDEX(#REF!,MATCH(0,COUNTIF($E$300:E341,#REF!),0)),"")</f>
        <v/>
      </c>
    </row>
    <row r="343" spans="5:5">
      <c r="E343" t="str" cm="1">
        <f t="array" ref="E343">IFERROR(INDEX(#REF!,MATCH(0,COUNTIF($E$300:E342,#REF!),0)),"")</f>
        <v/>
      </c>
    </row>
    <row r="344" spans="5:5">
      <c r="E344" t="str" cm="1">
        <f t="array" ref="E344">IFERROR(INDEX(#REF!,MATCH(0,COUNTIF($E$300:E343,#REF!),0)),"")</f>
        <v/>
      </c>
    </row>
    <row r="345" spans="5:5">
      <c r="E345" t="str" cm="1">
        <f t="array" ref="E345">IFERROR(INDEX(#REF!,MATCH(0,COUNTIF($E$300:E344,#REF!),0)),"")</f>
        <v/>
      </c>
    </row>
    <row r="346" spans="5:5">
      <c r="E346" t="str" cm="1">
        <f t="array" ref="E346">IFERROR(INDEX(#REF!,MATCH(0,COUNTIF($E$300:E345,#REF!),0)),"")</f>
        <v/>
      </c>
    </row>
    <row r="347" spans="5:5">
      <c r="E347" t="str" cm="1">
        <f t="array" ref="E347">IFERROR(INDEX(#REF!,MATCH(0,COUNTIF($E$300:E346,#REF!),0)),"")</f>
        <v/>
      </c>
    </row>
    <row r="348" spans="5:5">
      <c r="E348" t="str" cm="1">
        <f t="array" ref="E348">IFERROR(INDEX(#REF!,MATCH(0,COUNTIF($E$300:E347,#REF!),0)),"")</f>
        <v/>
      </c>
    </row>
    <row r="349" spans="5:5">
      <c r="E349" t="str" cm="1">
        <f t="array" ref="E349">IFERROR(INDEX(#REF!,MATCH(0,COUNTIF($E$300:E348,#REF!),0)),"")</f>
        <v/>
      </c>
    </row>
    <row r="350" spans="5:5">
      <c r="E350" t="str" cm="1">
        <f t="array" ref="E350">IFERROR(INDEX(#REF!,MATCH(0,COUNTIF($E$300:E349,#REF!),0)),"")</f>
        <v/>
      </c>
    </row>
    <row r="351" spans="5:5">
      <c r="E351" t="str" cm="1">
        <f t="array" ref="E351">IFERROR(INDEX(#REF!,MATCH(0,COUNTIF($E$300:E350,#REF!),0)),"")</f>
        <v/>
      </c>
    </row>
    <row r="352" spans="5:5">
      <c r="E352" t="str" cm="1">
        <f t="array" ref="E352">IFERROR(INDEX(#REF!,MATCH(0,COUNTIF($E$300:E351,#REF!),0)),"")</f>
        <v/>
      </c>
    </row>
    <row r="353" spans="5:5">
      <c r="E353" t="str" cm="1">
        <f t="array" ref="E353">IFERROR(INDEX(#REF!,MATCH(0,COUNTIF($E$300:E352,#REF!),0)),"")</f>
        <v/>
      </c>
    </row>
    <row r="354" spans="5:5">
      <c r="E354" t="str" cm="1">
        <f t="array" ref="E354">IFERROR(INDEX(#REF!,MATCH(0,COUNTIF($E$300:E353,#REF!),0)),"")</f>
        <v/>
      </c>
    </row>
    <row r="355" spans="5:5">
      <c r="E355" t="str" cm="1">
        <f t="array" ref="E355">IFERROR(INDEX(#REF!,MATCH(0,COUNTIF($E$300:E354,#REF!),0)),"")</f>
        <v/>
      </c>
    </row>
    <row r="356" spans="5:5">
      <c r="E356" t="str" cm="1">
        <f t="array" ref="E356">IFERROR(INDEX(#REF!,MATCH(0,COUNTIF($E$300:E355,#REF!),0)),"")</f>
        <v/>
      </c>
    </row>
    <row r="357" spans="5:5">
      <c r="E357" t="str" cm="1">
        <f t="array" ref="E357">IFERROR(INDEX(#REF!,MATCH(0,COUNTIF($E$300:E356,#REF!),0)),"")</f>
        <v/>
      </c>
    </row>
    <row r="358" spans="5:5">
      <c r="E358" t="str" cm="1">
        <f t="array" ref="E358">IFERROR(INDEX(#REF!,MATCH(0,COUNTIF($E$300:E357,#REF!),0)),"")</f>
        <v/>
      </c>
    </row>
    <row r="359" spans="5:5">
      <c r="E359" t="str" cm="1">
        <f t="array" ref="E359">IFERROR(INDEX(#REF!,MATCH(0,COUNTIF($E$300:E358,#REF!),0)),"")</f>
        <v/>
      </c>
    </row>
    <row r="360" spans="5:5">
      <c r="E360" t="str" cm="1">
        <f t="array" ref="E360">IFERROR(INDEX(#REF!,MATCH(0,COUNTIF($E$300:E359,#REF!),0)),"")</f>
        <v/>
      </c>
    </row>
    <row r="361" spans="5:5">
      <c r="E361" t="str" cm="1">
        <f t="array" ref="E361">IFERROR(INDEX(#REF!,MATCH(0,COUNTIF($E$300:E360,#REF!),0)),"")</f>
        <v/>
      </c>
    </row>
    <row r="362" spans="5:5">
      <c r="E362" t="str" cm="1">
        <f t="array" ref="E362">IFERROR(INDEX(#REF!,MATCH(0,COUNTIF($E$300:E361,#REF!),0)),"")</f>
        <v/>
      </c>
    </row>
    <row r="363" spans="5:5">
      <c r="E363" t="str" cm="1">
        <f t="array" ref="E363">IFERROR(INDEX(#REF!,MATCH(0,COUNTIF($E$300:E362,#REF!),0)),"")</f>
        <v/>
      </c>
    </row>
    <row r="364" spans="5:5">
      <c r="E364" t="str" cm="1">
        <f t="array" ref="E364">IFERROR(INDEX(#REF!,MATCH(0,COUNTIF($E$300:E363,#REF!),0)),"")</f>
        <v/>
      </c>
    </row>
    <row r="365" spans="5:5">
      <c r="E365" t="str" cm="1">
        <f t="array" ref="E365">IFERROR(INDEX(#REF!,MATCH(0,COUNTIF($E$300:E364,#REF!),0)),"")</f>
        <v/>
      </c>
    </row>
    <row r="366" spans="5:5">
      <c r="E366" t="str" cm="1">
        <f t="array" ref="E366">IFERROR(INDEX(#REF!,MATCH(0,COUNTIF($E$300:E365,#REF!),0)),"")</f>
        <v/>
      </c>
    </row>
    <row r="367" spans="5:5">
      <c r="E367" t="str" cm="1">
        <f t="array" ref="E367">IFERROR(INDEX(#REF!,MATCH(0,COUNTIF($E$300:E366,#REF!),0)),"")</f>
        <v/>
      </c>
    </row>
    <row r="368" spans="5:5">
      <c r="E368" t="str" cm="1">
        <f t="array" ref="E368">IFERROR(INDEX(#REF!,MATCH(0,COUNTIF($E$300:E367,#REF!),0)),"")</f>
        <v/>
      </c>
    </row>
    <row r="369" spans="5:5">
      <c r="E369" t="str" cm="1">
        <f t="array" ref="E369">IFERROR(INDEX(#REF!,MATCH(0,COUNTIF($E$300:E368,#REF!),0)),"")</f>
        <v/>
      </c>
    </row>
    <row r="370" spans="5:5">
      <c r="E370" t="str" cm="1">
        <f t="array" ref="E370">IFERROR(INDEX(#REF!,MATCH(0,COUNTIF($E$300:E369,#REF!),0)),"")</f>
        <v/>
      </c>
    </row>
    <row r="371" spans="5:5">
      <c r="E371" t="str" cm="1">
        <f t="array" ref="E371">IFERROR(INDEX(#REF!,MATCH(0,COUNTIF($E$300:E370,#REF!),0)),"")</f>
        <v/>
      </c>
    </row>
    <row r="372" spans="5:5">
      <c r="E372" t="str" cm="1">
        <f t="array" ref="E372">IFERROR(INDEX(#REF!,MATCH(0,COUNTIF($E$300:E371,#REF!),0)),"")</f>
        <v/>
      </c>
    </row>
    <row r="373" spans="5:5">
      <c r="E373" t="str" cm="1">
        <f t="array" ref="E373">IFERROR(INDEX(#REF!,MATCH(0,COUNTIF($E$300:E372,#REF!),0)),"")</f>
        <v/>
      </c>
    </row>
    <row r="374" spans="5:5">
      <c r="E374" t="str" cm="1">
        <f t="array" ref="E374">IFERROR(INDEX(#REF!,MATCH(0,COUNTIF($E$300:E373,#REF!),0)),"")</f>
        <v/>
      </c>
    </row>
    <row r="375" spans="5:5">
      <c r="E375" t="str" cm="1">
        <f t="array" ref="E375">IFERROR(INDEX(#REF!,MATCH(0,COUNTIF($E$300:E374,#REF!),0)),"")</f>
        <v/>
      </c>
    </row>
    <row r="376" spans="5:5">
      <c r="E376" t="str" cm="1">
        <f t="array" ref="E376">IFERROR(INDEX(#REF!,MATCH(0,COUNTIF($E$300:E375,#REF!),0)),"")</f>
        <v/>
      </c>
    </row>
    <row r="377" spans="5:5">
      <c r="E377" t="str" cm="1">
        <f t="array" ref="E377">IFERROR(INDEX(#REF!,MATCH(0,COUNTIF($E$300:E376,#REF!),0)),"")</f>
        <v/>
      </c>
    </row>
    <row r="378" spans="5:5">
      <c r="E378" t="str" cm="1">
        <f t="array" ref="E378">IFERROR(INDEX(#REF!,MATCH(0,COUNTIF($E$300:E377,#REF!),0)),"")</f>
        <v/>
      </c>
    </row>
    <row r="379" spans="5:5">
      <c r="E379" t="str" cm="1">
        <f t="array" ref="E379">IFERROR(INDEX(#REF!,MATCH(0,COUNTIF($E$300:E378,#REF!),0)),"")</f>
        <v/>
      </c>
    </row>
    <row r="380" spans="5:5">
      <c r="E380" t="str" cm="1">
        <f t="array" ref="E380">IFERROR(INDEX(#REF!,MATCH(0,COUNTIF($E$300:E379,#REF!),0)),"")</f>
        <v/>
      </c>
    </row>
    <row r="381" spans="5:5">
      <c r="E381" t="str" cm="1">
        <f t="array" ref="E381">IFERROR(INDEX(#REF!,MATCH(0,COUNTIF($E$300:E380,#REF!),0)),"")</f>
        <v/>
      </c>
    </row>
    <row r="382" spans="5:5">
      <c r="E382" t="str" cm="1">
        <f t="array" ref="E382">IFERROR(INDEX(#REF!,MATCH(0,COUNTIF($E$300:E381,#REF!),0)),"")</f>
        <v/>
      </c>
    </row>
    <row r="383" spans="5:5">
      <c r="E383" t="str" cm="1">
        <f t="array" ref="E383">IFERROR(INDEX(#REF!,MATCH(0,COUNTIF($E$300:E382,#REF!),0)),"")</f>
        <v/>
      </c>
    </row>
    <row r="384" spans="5:5">
      <c r="E384" t="str" cm="1">
        <f t="array" ref="E384">IFERROR(INDEX(#REF!,MATCH(0,COUNTIF($E$300:E383,#REF!),0)),"")</f>
        <v/>
      </c>
    </row>
    <row r="385" spans="5:5">
      <c r="E385" t="str" cm="1">
        <f t="array" ref="E385">IFERROR(INDEX(#REF!,MATCH(0,COUNTIF($E$300:E384,#REF!),0)),"")</f>
        <v/>
      </c>
    </row>
    <row r="386" spans="5:5">
      <c r="E386" t="str" cm="1">
        <f t="array" ref="E386">IFERROR(INDEX(#REF!,MATCH(0,COUNTIF($E$300:E385,#REF!),0)),"")</f>
        <v/>
      </c>
    </row>
    <row r="387" spans="5:5">
      <c r="E387" t="str" cm="1">
        <f t="array" ref="E387">IFERROR(INDEX(#REF!,MATCH(0,COUNTIF($E$300:E386,#REF!),0)),"")</f>
        <v/>
      </c>
    </row>
    <row r="388" spans="5:5">
      <c r="E388" t="str" cm="1">
        <f t="array" ref="E388">IFERROR(INDEX(#REF!,MATCH(0,COUNTIF($E$300:E387,#REF!),0)),"")</f>
        <v/>
      </c>
    </row>
    <row r="389" spans="5:5">
      <c r="E389" t="str" cm="1">
        <f t="array" ref="E389">IFERROR(INDEX(#REF!,MATCH(0,COUNTIF($E$300:E388,#REF!),0)),"")</f>
        <v/>
      </c>
    </row>
    <row r="390" spans="5:5">
      <c r="E390" t="str" cm="1">
        <f t="array" ref="E390">IFERROR(INDEX(#REF!,MATCH(0,COUNTIF($E$300:E389,#REF!),0)),"")</f>
        <v/>
      </c>
    </row>
    <row r="391" spans="5:5">
      <c r="E391" t="str" cm="1">
        <f t="array" ref="E391">IFERROR(INDEX(#REF!,MATCH(0,COUNTIF($E$300:E390,#REF!),0)),"")</f>
        <v/>
      </c>
    </row>
    <row r="392" spans="5:5">
      <c r="E392" t="str" cm="1">
        <f t="array" ref="E392">IFERROR(INDEX(#REF!,MATCH(0,COUNTIF($E$300:E391,#REF!),0)),"")</f>
        <v/>
      </c>
    </row>
    <row r="393" spans="5:5">
      <c r="E393" t="str" cm="1">
        <f t="array" ref="E393">IFERROR(INDEX(#REF!,MATCH(0,COUNTIF($E$300:E392,#REF!),0)),"")</f>
        <v/>
      </c>
    </row>
    <row r="394" spans="5:5">
      <c r="E394" t="str" cm="1">
        <f t="array" ref="E394">IFERROR(INDEX(#REF!,MATCH(0,COUNTIF($E$300:E393,#REF!),0)),"")</f>
        <v/>
      </c>
    </row>
    <row r="395" spans="5:5">
      <c r="E395" t="str" cm="1">
        <f t="array" ref="E395">IFERROR(INDEX(#REF!,MATCH(0,COUNTIF($E$300:E394,#REF!),0)),"")</f>
        <v/>
      </c>
    </row>
    <row r="396" spans="5:5">
      <c r="E396" t="str" cm="1">
        <f t="array" ref="E396">IFERROR(INDEX(#REF!,MATCH(0,COUNTIF($E$300:E395,#REF!),0)),"")</f>
        <v/>
      </c>
    </row>
    <row r="397" spans="5:5">
      <c r="E397" t="str" cm="1">
        <f t="array" ref="E397">IFERROR(INDEX(#REF!,MATCH(0,COUNTIF($E$300:E396,#REF!),0)),"")</f>
        <v/>
      </c>
    </row>
    <row r="398" spans="5:5">
      <c r="E398" t="str" cm="1">
        <f t="array" ref="E398">IFERROR(INDEX(#REF!,MATCH(0,COUNTIF($E$300:E397,#REF!),0)),"")</f>
        <v/>
      </c>
    </row>
    <row r="399" spans="5:5">
      <c r="E399" t="str" cm="1">
        <f t="array" ref="E399">IFERROR(INDEX(#REF!,MATCH(0,COUNTIF($E$300:E398,#REF!),0)),"")</f>
        <v/>
      </c>
    </row>
    <row r="400" spans="5:5">
      <c r="E400" t="str" cm="1">
        <f t="array" ref="E400">IFERROR(INDEX(#REF!,MATCH(0,COUNTIF($E$300:E399,#REF!),0)),"")</f>
        <v/>
      </c>
    </row>
    <row r="401" spans="5:5">
      <c r="E401" t="str" cm="1">
        <f t="array" ref="E401">IFERROR(INDEX(#REF!,MATCH(0,COUNTIF($E$300:E400,#REF!),0)),"")</f>
        <v/>
      </c>
    </row>
    <row r="402" spans="5:5">
      <c r="E402" t="str" cm="1">
        <f t="array" ref="E402">IFERROR(INDEX(#REF!,MATCH(0,COUNTIF($E$300:E401,#REF!),0)),"")</f>
        <v/>
      </c>
    </row>
    <row r="403" spans="5:5">
      <c r="E403" t="str" cm="1">
        <f t="array" ref="E403">IFERROR(INDEX(#REF!,MATCH(0,COUNTIF($E$300:E402,#REF!),0)),"")</f>
        <v/>
      </c>
    </row>
    <row r="404" spans="5:5">
      <c r="E404" t="str" cm="1">
        <f t="array" ref="E404">IFERROR(INDEX(#REF!,MATCH(0,COUNTIF($E$300:E403,#REF!),0)),"")</f>
        <v/>
      </c>
    </row>
    <row r="405" spans="5:5">
      <c r="E405" t="str" cm="1">
        <f t="array" ref="E405">IFERROR(INDEX(#REF!,MATCH(0,COUNTIF($E$300:E404,#REF!),0)),"")</f>
        <v/>
      </c>
    </row>
    <row r="406" spans="5:5">
      <c r="E406" t="str" cm="1">
        <f t="array" ref="E406">IFERROR(INDEX(#REF!,MATCH(0,COUNTIF($E$300:E405,#REF!),0)),"")</f>
        <v/>
      </c>
    </row>
    <row r="407" spans="5:5">
      <c r="E407" t="str" cm="1">
        <f t="array" ref="E407">IFERROR(INDEX(#REF!,MATCH(0,COUNTIF($E$300:E406,#REF!),0)),"")</f>
        <v/>
      </c>
    </row>
    <row r="408" spans="5:5">
      <c r="E408" t="str" cm="1">
        <f t="array" ref="E408">IFERROR(INDEX(#REF!,MATCH(0,COUNTIF($E$300:E407,#REF!),0)),"")</f>
        <v/>
      </c>
    </row>
    <row r="409" spans="5:5">
      <c r="E409" t="str" cm="1">
        <f t="array" ref="E409">IFERROR(INDEX(#REF!,MATCH(0,COUNTIF($E$300:E408,#REF!),0)),"")</f>
        <v/>
      </c>
    </row>
    <row r="410" spans="5:5">
      <c r="E410" t="str" cm="1">
        <f t="array" ref="E410">IFERROR(INDEX(#REF!,MATCH(0,COUNTIF($E$300:E409,#REF!),0)),"")</f>
        <v/>
      </c>
    </row>
    <row r="411" spans="5:5">
      <c r="E411" t="str" cm="1">
        <f t="array" ref="E411">IFERROR(INDEX(#REF!,MATCH(0,COUNTIF($E$300:E410,#REF!),0)),"")</f>
        <v/>
      </c>
    </row>
    <row r="412" spans="5:5">
      <c r="E412" t="str" cm="1">
        <f t="array" ref="E412">IFERROR(INDEX(#REF!,MATCH(0,COUNTIF($E$300:E411,#REF!),0)),"")</f>
        <v/>
      </c>
    </row>
    <row r="413" spans="5:5">
      <c r="E413" t="str" cm="1">
        <f t="array" ref="E413">IFERROR(INDEX(#REF!,MATCH(0,COUNTIF($E$300:E412,#REF!),0)),"")</f>
        <v/>
      </c>
    </row>
    <row r="414" spans="5:5">
      <c r="E414" t="str" cm="1">
        <f t="array" ref="E414">IFERROR(INDEX(#REF!,MATCH(0,COUNTIF($E$300:E413,#REF!),0)),"")</f>
        <v/>
      </c>
    </row>
    <row r="415" spans="5:5">
      <c r="E415" t="str" cm="1">
        <f t="array" ref="E415">IFERROR(INDEX(#REF!,MATCH(0,COUNTIF($E$300:E414,#REF!),0)),"")</f>
        <v/>
      </c>
    </row>
    <row r="416" spans="5:5">
      <c r="E416" t="str" cm="1">
        <f t="array" ref="E416">IFERROR(INDEX(#REF!,MATCH(0,COUNTIF($E$300:E415,#REF!),0)),"")</f>
        <v/>
      </c>
    </row>
    <row r="417" spans="5:5">
      <c r="E417" t="str" cm="1">
        <f t="array" ref="E417">IFERROR(INDEX(#REF!,MATCH(0,COUNTIF($E$300:E416,#REF!),0)),"")</f>
        <v/>
      </c>
    </row>
    <row r="418" spans="5:5">
      <c r="E418" t="str" cm="1">
        <f t="array" ref="E418">IFERROR(INDEX(#REF!,MATCH(0,COUNTIF($E$300:E417,#REF!),0)),"")</f>
        <v/>
      </c>
    </row>
    <row r="419" spans="5:5">
      <c r="E419" t="str" cm="1">
        <f t="array" ref="E419">IFERROR(INDEX(#REF!,MATCH(0,COUNTIF($E$300:E418,#REF!),0)),"")</f>
        <v/>
      </c>
    </row>
    <row r="420" spans="5:5">
      <c r="E420" t="str" cm="1">
        <f t="array" ref="E420">IFERROR(INDEX(#REF!,MATCH(0,COUNTIF($E$300:E419,#REF!),0)),"")</f>
        <v/>
      </c>
    </row>
    <row r="421" spans="5:5">
      <c r="E421" t="str" cm="1">
        <f t="array" ref="E421">IFERROR(INDEX(#REF!,MATCH(0,COUNTIF($E$300:E420,#REF!),0)),"")</f>
        <v/>
      </c>
    </row>
    <row r="422" spans="5:5">
      <c r="E422" t="str" cm="1">
        <f t="array" ref="E422">IFERROR(INDEX(#REF!,MATCH(0,COUNTIF($E$300:E421,#REF!),0)),"")</f>
        <v/>
      </c>
    </row>
    <row r="423" spans="5:5">
      <c r="E423" t="str" cm="1">
        <f t="array" ref="E423">IFERROR(INDEX(#REF!,MATCH(0,COUNTIF($E$300:E422,#REF!),0)),"")</f>
        <v/>
      </c>
    </row>
    <row r="424" spans="5:5">
      <c r="E424" t="str" cm="1">
        <f t="array" ref="E424">IFERROR(INDEX(#REF!,MATCH(0,COUNTIF($E$300:E423,#REF!),0)),"")</f>
        <v/>
      </c>
    </row>
    <row r="425" spans="5:5">
      <c r="E425" t="str" cm="1">
        <f t="array" ref="E425">IFERROR(INDEX(#REF!,MATCH(0,COUNTIF($E$300:E424,#REF!),0)),"")</f>
        <v/>
      </c>
    </row>
    <row r="426" spans="5:5">
      <c r="E426" t="str" cm="1">
        <f t="array" ref="E426">IFERROR(INDEX(#REF!,MATCH(0,COUNTIF($E$300:E425,#REF!),0)),"")</f>
        <v/>
      </c>
    </row>
    <row r="427" spans="5:5">
      <c r="E427" t="str" cm="1">
        <f t="array" ref="E427">IFERROR(INDEX(#REF!,MATCH(0,COUNTIF($E$300:E426,#REF!),0)),"")</f>
        <v/>
      </c>
    </row>
    <row r="428" spans="5:5">
      <c r="E428" t="str" cm="1">
        <f t="array" ref="E428">IFERROR(INDEX(#REF!,MATCH(0,COUNTIF($E$300:E427,#REF!),0)),"")</f>
        <v/>
      </c>
    </row>
    <row r="429" spans="5:5">
      <c r="E429" t="str" cm="1">
        <f t="array" ref="E429">IFERROR(INDEX(#REF!,MATCH(0,COUNTIF($E$300:E428,#REF!),0)),"")</f>
        <v/>
      </c>
    </row>
    <row r="430" spans="5:5">
      <c r="E430" t="str" cm="1">
        <f t="array" ref="E430">IFERROR(INDEX(#REF!,MATCH(0,COUNTIF($E$300:E429,#REF!),0)),"")</f>
        <v/>
      </c>
    </row>
    <row r="431" spans="5:5">
      <c r="E431" t="str" cm="1">
        <f t="array" ref="E431">IFERROR(INDEX(#REF!,MATCH(0,COUNTIF($E$300:E430,#REF!),0)),"")</f>
        <v/>
      </c>
    </row>
    <row r="432" spans="5:5">
      <c r="E432" t="str" cm="1">
        <f t="array" ref="E432">IFERROR(INDEX(#REF!,MATCH(0,COUNTIF($E$300:E431,#REF!),0)),"")</f>
        <v/>
      </c>
    </row>
    <row r="433" spans="5:5">
      <c r="E433" t="str" cm="1">
        <f t="array" ref="E433">IFERROR(INDEX(#REF!,MATCH(0,COUNTIF($E$300:E432,#REF!),0)),"")</f>
        <v/>
      </c>
    </row>
    <row r="434" spans="5:5">
      <c r="E434" t="str" cm="1">
        <f t="array" ref="E434">IFERROR(INDEX(#REF!,MATCH(0,COUNTIF($E$300:E433,#REF!),0)),"")</f>
        <v/>
      </c>
    </row>
    <row r="435" spans="5:5">
      <c r="E435" t="str" cm="1">
        <f t="array" ref="E435">IFERROR(INDEX(#REF!,MATCH(0,COUNTIF($E$300:E434,#REF!),0)),"")</f>
        <v/>
      </c>
    </row>
    <row r="436" spans="5:5">
      <c r="E436" t="str" cm="1">
        <f t="array" ref="E436">IFERROR(INDEX(#REF!,MATCH(0,COUNTIF($E$300:E435,#REF!),0)),"")</f>
        <v/>
      </c>
    </row>
    <row r="437" spans="5:5">
      <c r="E437" t="str" cm="1">
        <f t="array" ref="E437">IFERROR(INDEX(#REF!,MATCH(0,COUNTIF($E$300:E436,#REF!),0)),"")</f>
        <v/>
      </c>
    </row>
    <row r="438" spans="5:5">
      <c r="E438" t="str" cm="1">
        <f t="array" ref="E438">IFERROR(INDEX(#REF!,MATCH(0,COUNTIF($E$300:E437,#REF!),0)),"")</f>
        <v/>
      </c>
    </row>
    <row r="439" spans="5:5">
      <c r="E439" t="str" cm="1">
        <f t="array" ref="E439">IFERROR(INDEX(#REF!,MATCH(0,COUNTIF($E$300:E438,#REF!),0)),"")</f>
        <v/>
      </c>
    </row>
    <row r="440" spans="5:5">
      <c r="E440" t="str" cm="1">
        <f t="array" ref="E440">IFERROR(INDEX(#REF!,MATCH(0,COUNTIF($E$300:E439,#REF!),0)),"")</f>
        <v/>
      </c>
    </row>
    <row r="441" spans="5:5">
      <c r="E441" t="str" cm="1">
        <f t="array" ref="E441">IFERROR(INDEX(#REF!,MATCH(0,COUNTIF($E$300:E440,#REF!),0)),"")</f>
        <v/>
      </c>
    </row>
    <row r="442" spans="5:5">
      <c r="E442" t="str" cm="1">
        <f t="array" ref="E442">IFERROR(INDEX(#REF!,MATCH(0,COUNTIF($E$300:E441,#REF!),0)),"")</f>
        <v/>
      </c>
    </row>
    <row r="443" spans="5:5">
      <c r="E443" t="str" cm="1">
        <f t="array" ref="E443">IFERROR(INDEX(#REF!,MATCH(0,COUNTIF($E$300:E442,#REF!),0)),"")</f>
        <v/>
      </c>
    </row>
    <row r="444" spans="5:5">
      <c r="E444" t="str" cm="1">
        <f t="array" ref="E444">IFERROR(INDEX(#REF!,MATCH(0,COUNTIF($E$300:E443,#REF!),0)),"")</f>
        <v/>
      </c>
    </row>
    <row r="445" spans="5:5">
      <c r="E445" t="str" cm="1">
        <f t="array" ref="E445">IFERROR(INDEX(#REF!,MATCH(0,COUNTIF($E$300:E444,#REF!),0)),"")</f>
        <v/>
      </c>
    </row>
    <row r="446" spans="5:5">
      <c r="E446" t="str" cm="1">
        <f t="array" ref="E446">IFERROR(INDEX(#REF!,MATCH(0,COUNTIF($E$300:E445,#REF!),0)),"")</f>
        <v/>
      </c>
    </row>
    <row r="447" spans="5:5">
      <c r="E447" t="str" cm="1">
        <f t="array" ref="E447">IFERROR(INDEX(#REF!,MATCH(0,COUNTIF($E$300:E446,#REF!),0)),"")</f>
        <v/>
      </c>
    </row>
    <row r="448" spans="5:5">
      <c r="E448" t="str" cm="1">
        <f t="array" ref="E448">IFERROR(INDEX(#REF!,MATCH(0,COUNTIF($E$300:E447,#REF!),0)),"")</f>
        <v/>
      </c>
    </row>
    <row r="449" spans="5:5">
      <c r="E449" t="str" cm="1">
        <f t="array" ref="E449">IFERROR(INDEX(#REF!,MATCH(0,COUNTIF($E$300:E448,#REF!),0)),"")</f>
        <v/>
      </c>
    </row>
    <row r="450" spans="5:5">
      <c r="E450" t="str" cm="1">
        <f t="array" ref="E450">IFERROR(INDEX(#REF!,MATCH(0,COUNTIF($E$300:E449,#REF!),0)),"")</f>
        <v/>
      </c>
    </row>
    <row r="451" spans="5:5">
      <c r="E451" t="str" cm="1">
        <f t="array" ref="E451">IFERROR(INDEX(#REF!,MATCH(0,COUNTIF($E$450:E450,#REF!),0)),"")</f>
        <v/>
      </c>
    </row>
    <row r="452" spans="5:5">
      <c r="E452" t="str" cm="1">
        <f t="array" ref="E452">IFERROR(INDEX(#REF!,MATCH(0,COUNTIF($E$450:E451,#REF!),0)),"")</f>
        <v/>
      </c>
    </row>
    <row r="453" spans="5:5">
      <c r="E453" t="str" cm="1">
        <f t="array" ref="E453">IFERROR(INDEX(#REF!,MATCH(0,COUNTIF($E$450:E452,#REF!),0)),"")</f>
        <v/>
      </c>
    </row>
    <row r="454" spans="5:5">
      <c r="E454" t="str" cm="1">
        <f t="array" ref="E454">IFERROR(INDEX(#REF!,MATCH(0,COUNTIF($E$450:E453,#REF!),0)),"")</f>
        <v/>
      </c>
    </row>
    <row r="455" spans="5:5">
      <c r="E455" t="str" cm="1">
        <f t="array" ref="E455">IFERROR(INDEX(#REF!,MATCH(0,COUNTIF($E$450:E454,#REF!),0)),"")</f>
        <v/>
      </c>
    </row>
    <row r="456" spans="5:5">
      <c r="E456" t="str" cm="1">
        <f t="array" ref="E456">IFERROR(INDEX(#REF!,MATCH(0,COUNTIF($E$450:E455,#REF!),0)),"")</f>
        <v/>
      </c>
    </row>
    <row r="457" spans="5:5">
      <c r="E457" t="str" cm="1">
        <f t="array" ref="E457">IFERROR(INDEX(#REF!,MATCH(0,COUNTIF($E$450:E456,#REF!),0)),"")</f>
        <v/>
      </c>
    </row>
    <row r="458" spans="5:5">
      <c r="E458" t="str" cm="1">
        <f t="array" ref="E458">IFERROR(INDEX(#REF!,MATCH(0,COUNTIF($E$450:E457,#REF!),0)),"")</f>
        <v/>
      </c>
    </row>
    <row r="459" spans="5:5">
      <c r="E459" t="str" cm="1">
        <f t="array" ref="E459">IFERROR(INDEX(#REF!,MATCH(0,COUNTIF($E$450:E458,#REF!),0)),"")</f>
        <v/>
      </c>
    </row>
    <row r="460" spans="5:5">
      <c r="E460" t="str" cm="1">
        <f t="array" ref="E460">IFERROR(INDEX(#REF!,MATCH(0,COUNTIF($E$450:E459,#REF!),0)),"")</f>
        <v/>
      </c>
    </row>
    <row r="461" spans="5:5">
      <c r="E461" t="str" cm="1">
        <f t="array" ref="E461">IFERROR(INDEX(#REF!,MATCH(0,COUNTIF($E$450:E460,#REF!),0)),"")</f>
        <v/>
      </c>
    </row>
    <row r="462" spans="5:5">
      <c r="E462" t="str" cm="1">
        <f t="array" ref="E462">IFERROR(INDEX(#REF!,MATCH(0,COUNTIF($E$450:E461,#REF!),0)),"")</f>
        <v/>
      </c>
    </row>
    <row r="463" spans="5:5">
      <c r="E463" t="str" cm="1">
        <f t="array" ref="E463">IFERROR(INDEX(#REF!,MATCH(0,COUNTIF($E$450:E462,#REF!),0)),"")</f>
        <v/>
      </c>
    </row>
    <row r="464" spans="5:5">
      <c r="E464" t="str" cm="1">
        <f t="array" ref="E464">IFERROR(INDEX(#REF!,MATCH(0,COUNTIF($E$450:E463,#REF!),0)),"")</f>
        <v/>
      </c>
    </row>
    <row r="465" spans="5:5">
      <c r="E465" t="str" cm="1">
        <f t="array" ref="E465">IFERROR(INDEX(#REF!,MATCH(0,COUNTIF($E$450:E464,#REF!),0)),"")</f>
        <v/>
      </c>
    </row>
    <row r="466" spans="5:5">
      <c r="E466" t="str" cm="1">
        <f t="array" ref="E466">IFERROR(INDEX(#REF!,MATCH(0,COUNTIF($E$450:E465,#REF!),0)),"")</f>
        <v/>
      </c>
    </row>
    <row r="467" spans="5:5">
      <c r="E467" t="str" cm="1">
        <f t="array" ref="E467">IFERROR(INDEX(#REF!,MATCH(0,COUNTIF($E$450:E466,#REF!),0)),"")</f>
        <v/>
      </c>
    </row>
    <row r="468" spans="5:5">
      <c r="E468" t="str" cm="1">
        <f t="array" ref="E468">IFERROR(INDEX(#REF!,MATCH(0,COUNTIF($E$450:E467,#REF!),0)),"")</f>
        <v/>
      </c>
    </row>
    <row r="469" spans="5:5">
      <c r="E469" t="str" cm="1">
        <f t="array" ref="E469">IFERROR(INDEX(#REF!,MATCH(0,COUNTIF($E$450:E468,#REF!),0)),"")</f>
        <v/>
      </c>
    </row>
    <row r="470" spans="5:5">
      <c r="E470" t="str" cm="1">
        <f t="array" ref="E470">IFERROR(INDEX(#REF!,MATCH(0,COUNTIF($E$450:E469,#REF!),0)),"")</f>
        <v/>
      </c>
    </row>
    <row r="471" spans="5:5">
      <c r="E471" t="str" cm="1">
        <f t="array" ref="E471">IFERROR(INDEX(#REF!,MATCH(0,COUNTIF($E$450:E470,#REF!),0)),"")</f>
        <v/>
      </c>
    </row>
    <row r="472" spans="5:5">
      <c r="E472" t="str" cm="1">
        <f t="array" ref="E472">IFERROR(INDEX(#REF!,MATCH(0,COUNTIF($E$450:E471,#REF!),0)),"")</f>
        <v/>
      </c>
    </row>
    <row r="473" spans="5:5">
      <c r="E473" t="str" cm="1">
        <f t="array" ref="E473">IFERROR(INDEX(#REF!,MATCH(0,COUNTIF($E$450:E472,#REF!),0)),"")</f>
        <v/>
      </c>
    </row>
    <row r="474" spans="5:5">
      <c r="E474" t="str" cm="1">
        <f t="array" ref="E474">IFERROR(INDEX(#REF!,MATCH(0,COUNTIF($E$450:E473,#REF!),0)),"")</f>
        <v/>
      </c>
    </row>
    <row r="475" spans="5:5">
      <c r="E475" t="str" cm="1">
        <f t="array" ref="E475">IFERROR(INDEX(#REF!,MATCH(0,COUNTIF($E$450:E474,#REF!),0)),"")</f>
        <v/>
      </c>
    </row>
    <row r="476" spans="5:5">
      <c r="E476" t="str" cm="1">
        <f t="array" ref="E476">IFERROR(INDEX(#REF!,MATCH(0,COUNTIF($E$450:E475,#REF!),0)),"")</f>
        <v/>
      </c>
    </row>
    <row r="477" spans="5:5">
      <c r="E477" t="str" cm="1">
        <f t="array" ref="E477">IFERROR(INDEX(#REF!,MATCH(0,COUNTIF($E$450:E476,#REF!),0)),"")</f>
        <v/>
      </c>
    </row>
    <row r="478" spans="5:5">
      <c r="E478" t="str" cm="1">
        <f t="array" ref="E478">IFERROR(INDEX(#REF!,MATCH(0,COUNTIF($E$450:E477,#REF!),0)),"")</f>
        <v/>
      </c>
    </row>
    <row r="479" spans="5:5">
      <c r="E479" t="str" cm="1">
        <f t="array" ref="E479">IFERROR(INDEX(#REF!,MATCH(0,COUNTIF($E$450:E478,#REF!),0)),"")</f>
        <v/>
      </c>
    </row>
    <row r="480" spans="5:5">
      <c r="E480" t="str" cm="1">
        <f t="array" ref="E480">IFERROR(INDEX(#REF!,MATCH(0,COUNTIF($E$450:E479,#REF!),0)),"")</f>
        <v/>
      </c>
    </row>
    <row r="481" spans="5:5">
      <c r="E481" t="str" cm="1">
        <f t="array" ref="E481">IFERROR(INDEX(#REF!,MATCH(0,COUNTIF($E$450:E480,#REF!),0)),"")</f>
        <v/>
      </c>
    </row>
    <row r="482" spans="5:5">
      <c r="E482" t="str" cm="1">
        <f t="array" ref="E482">IFERROR(INDEX(#REF!,MATCH(0,COUNTIF($E$450:E481,#REF!),0)),"")</f>
        <v/>
      </c>
    </row>
    <row r="483" spans="5:5">
      <c r="E483" t="str" cm="1">
        <f t="array" ref="E483">IFERROR(INDEX(#REF!,MATCH(0,COUNTIF($E$450:E482,#REF!),0)),"")</f>
        <v/>
      </c>
    </row>
    <row r="484" spans="5:5">
      <c r="E484" t="str" cm="1">
        <f t="array" ref="E484">IFERROR(INDEX(#REF!,MATCH(0,COUNTIF($E$450:E483,#REF!),0)),"")</f>
        <v/>
      </c>
    </row>
    <row r="485" spans="5:5">
      <c r="E485" t="str" cm="1">
        <f t="array" ref="E485">IFERROR(INDEX(#REF!,MATCH(0,COUNTIF($E$450:E484,#REF!),0)),"")</f>
        <v/>
      </c>
    </row>
    <row r="486" spans="5:5">
      <c r="E486" t="str" cm="1">
        <f t="array" ref="E486">IFERROR(INDEX(#REF!,MATCH(0,COUNTIF($E$450:E485,#REF!),0)),"")</f>
        <v/>
      </c>
    </row>
    <row r="487" spans="5:5">
      <c r="E487" t="str" cm="1">
        <f t="array" ref="E487">IFERROR(INDEX(#REF!,MATCH(0,COUNTIF($E$450:E486,#REF!),0)),"")</f>
        <v/>
      </c>
    </row>
    <row r="488" spans="5:5">
      <c r="E488" t="str" cm="1">
        <f t="array" ref="E488">IFERROR(INDEX(#REF!,MATCH(0,COUNTIF($E$450:E487,#REF!),0)),"")</f>
        <v/>
      </c>
    </row>
    <row r="489" spans="5:5">
      <c r="E489" t="str" cm="1">
        <f t="array" ref="E489">IFERROR(INDEX(#REF!,MATCH(0,COUNTIF($E$450:E488,#REF!),0)),"")</f>
        <v/>
      </c>
    </row>
    <row r="490" spans="5:5">
      <c r="E490" t="str" cm="1">
        <f t="array" ref="E490">IFERROR(INDEX(#REF!,MATCH(0,COUNTIF($E$450:E489,#REF!),0)),"")</f>
        <v/>
      </c>
    </row>
    <row r="491" spans="5:5">
      <c r="E491" t="str" cm="1">
        <f t="array" ref="E491">IFERROR(INDEX(#REF!,MATCH(0,COUNTIF($E$450:E490,#REF!),0)),"")</f>
        <v/>
      </c>
    </row>
    <row r="492" spans="5:5">
      <c r="E492" t="str" cm="1">
        <f t="array" ref="E492">IFERROR(INDEX(#REF!,MATCH(0,COUNTIF($E$450:E491,#REF!),0)),"")</f>
        <v/>
      </c>
    </row>
    <row r="493" spans="5:5">
      <c r="E493" t="str" cm="1">
        <f t="array" ref="E493">IFERROR(INDEX(#REF!,MATCH(0,COUNTIF($E$450:E492,#REF!),0)),"")</f>
        <v/>
      </c>
    </row>
    <row r="494" spans="5:5">
      <c r="E494" t="str" cm="1">
        <f t="array" ref="E494">IFERROR(INDEX(#REF!,MATCH(0,COUNTIF($E$450:E493,#REF!),0)),"")</f>
        <v/>
      </c>
    </row>
    <row r="495" spans="5:5">
      <c r="E495" t="str" cm="1">
        <f t="array" ref="E495">IFERROR(INDEX(#REF!,MATCH(0,COUNTIF($E$450:E494,#REF!),0)),"")</f>
        <v/>
      </c>
    </row>
    <row r="496" spans="5:5">
      <c r="E496" t="str" cm="1">
        <f t="array" ref="E496">IFERROR(INDEX(#REF!,MATCH(0,COUNTIF($E$450:E495,#REF!),0)),"")</f>
        <v/>
      </c>
    </row>
    <row r="497" spans="5:5">
      <c r="E497" t="str" cm="1">
        <f t="array" ref="E497">IFERROR(INDEX(#REF!,MATCH(0,COUNTIF($E$450:E496,#REF!),0)),"")</f>
        <v/>
      </c>
    </row>
    <row r="498" spans="5:5">
      <c r="E498" t="str" cm="1">
        <f t="array" ref="E498">IFERROR(INDEX(#REF!,MATCH(0,COUNTIF($E$450:E497,#REF!),0)),"")</f>
        <v/>
      </c>
    </row>
    <row r="499" spans="5:5">
      <c r="E499" t="str" cm="1">
        <f t="array" ref="E499">IFERROR(INDEX(#REF!,MATCH(0,COUNTIF($E$450:E498,#REF!),0)),"")</f>
        <v/>
      </c>
    </row>
    <row r="500" spans="5:5">
      <c r="E500" t="str" cm="1">
        <f t="array" ref="E500">IFERROR(INDEX(#REF!,MATCH(0,COUNTIF($E$450:E499,#REF!),0)),"")</f>
        <v/>
      </c>
    </row>
    <row r="501" spans="5:5">
      <c r="E501" t="str" cm="1">
        <f t="array" ref="E501">IFERROR(INDEX(#REF!,MATCH(0,COUNTIF($E$450:E500,#REF!),0)),"")</f>
        <v/>
      </c>
    </row>
    <row r="502" spans="5:5">
      <c r="E502" t="str" cm="1">
        <f t="array" ref="E502">IFERROR(INDEX(#REF!,MATCH(0,COUNTIF($E$450:E501,#REF!),0)),"")</f>
        <v/>
      </c>
    </row>
    <row r="503" spans="5:5">
      <c r="E503" t="str" cm="1">
        <f t="array" ref="E503">IFERROR(INDEX(#REF!,MATCH(0,COUNTIF($E$450:E502,#REF!),0)),"")</f>
        <v/>
      </c>
    </row>
    <row r="504" spans="5:5">
      <c r="E504" t="str" cm="1">
        <f t="array" ref="E504">IFERROR(INDEX(#REF!,MATCH(0,COUNTIF($E$450:E503,#REF!),0)),"")</f>
        <v/>
      </c>
    </row>
    <row r="505" spans="5:5">
      <c r="E505" t="str" cm="1">
        <f t="array" ref="E505">IFERROR(INDEX(#REF!,MATCH(0,COUNTIF($E$450:E504,#REF!),0)),"")</f>
        <v/>
      </c>
    </row>
    <row r="506" spans="5:5">
      <c r="E506" t="str" cm="1">
        <f t="array" ref="E506">IFERROR(INDEX(#REF!,MATCH(0,COUNTIF($E$450:E505,#REF!),0)),"")</f>
        <v/>
      </c>
    </row>
    <row r="507" spans="5:5">
      <c r="E507" t="str" cm="1">
        <f t="array" ref="E507">IFERROR(INDEX(#REF!,MATCH(0,COUNTIF($E$450:E506,#REF!),0)),"")</f>
        <v/>
      </c>
    </row>
    <row r="508" spans="5:5">
      <c r="E508" t="str" cm="1">
        <f t="array" ref="E508">IFERROR(INDEX(#REF!,MATCH(0,COUNTIF($E$450:E507,#REF!),0)),"")</f>
        <v/>
      </c>
    </row>
    <row r="509" spans="5:5">
      <c r="E509" t="str" cm="1">
        <f t="array" ref="E509">IFERROR(INDEX(#REF!,MATCH(0,COUNTIF($E$450:E508,#REF!),0)),"")</f>
        <v/>
      </c>
    </row>
    <row r="510" spans="5:5">
      <c r="E510" t="str" cm="1">
        <f t="array" ref="E510">IFERROR(INDEX(#REF!,MATCH(0,COUNTIF($E$450:E509,#REF!),0)),"")</f>
        <v/>
      </c>
    </row>
    <row r="511" spans="5:5">
      <c r="E511" t="str" cm="1">
        <f t="array" ref="E511">IFERROR(INDEX(#REF!,MATCH(0,COUNTIF($E$450:E510,#REF!),0)),"")</f>
        <v/>
      </c>
    </row>
    <row r="512" spans="5:5">
      <c r="E512" t="str" cm="1">
        <f t="array" ref="E512">IFERROR(INDEX(#REF!,MATCH(0,COUNTIF($E$450:E511,#REF!),0)),"")</f>
        <v/>
      </c>
    </row>
    <row r="513" spans="5:5">
      <c r="E513" t="str" cm="1">
        <f t="array" ref="E513">IFERROR(INDEX(#REF!,MATCH(0,COUNTIF($E$450:E512,#REF!),0)),"")</f>
        <v/>
      </c>
    </row>
    <row r="514" spans="5:5">
      <c r="E514" t="str" cm="1">
        <f t="array" ref="E514">IFERROR(INDEX(#REF!,MATCH(0,COUNTIF($E$450:E513,#REF!),0)),"")</f>
        <v/>
      </c>
    </row>
    <row r="515" spans="5:5">
      <c r="E515" t="str" cm="1">
        <f t="array" ref="E515">IFERROR(INDEX(#REF!,MATCH(0,COUNTIF($E$450:E514,#REF!),0)),"")</f>
        <v/>
      </c>
    </row>
    <row r="516" spans="5:5">
      <c r="E516" t="str" cm="1">
        <f t="array" ref="E516">IFERROR(INDEX(#REF!,MATCH(0,COUNTIF($E$450:E515,#REF!),0)),"")</f>
        <v/>
      </c>
    </row>
    <row r="517" spans="5:5">
      <c r="E517" t="str" cm="1">
        <f t="array" ref="E517">IFERROR(INDEX(#REF!,MATCH(0,COUNTIF($E$450:E516,#REF!),0)),"")</f>
        <v/>
      </c>
    </row>
    <row r="518" spans="5:5">
      <c r="E518" t="str" cm="1">
        <f t="array" ref="E518">IFERROR(INDEX(#REF!,MATCH(0,COUNTIF($E$450:E517,#REF!),0)),"")</f>
        <v/>
      </c>
    </row>
    <row r="519" spans="5:5">
      <c r="E519" t="str" cm="1">
        <f t="array" ref="E519">IFERROR(INDEX(#REF!,MATCH(0,COUNTIF($E$450:E518,#REF!),0)),"")</f>
        <v/>
      </c>
    </row>
    <row r="520" spans="5:5">
      <c r="E520" t="str" cm="1">
        <f t="array" ref="E520">IFERROR(INDEX(#REF!,MATCH(0,COUNTIF($E$450:E519,#REF!),0)),"")</f>
        <v/>
      </c>
    </row>
    <row r="521" spans="5:5">
      <c r="E521" t="str" cm="1">
        <f t="array" ref="E521">IFERROR(INDEX(#REF!,MATCH(0,COUNTIF($E$450:E520,#REF!),0)),"")</f>
        <v/>
      </c>
    </row>
    <row r="522" spans="5:5">
      <c r="E522" t="str" cm="1">
        <f t="array" ref="E522">IFERROR(INDEX(#REF!,MATCH(0,COUNTIF($E$450:E521,#REF!),0)),"")</f>
        <v/>
      </c>
    </row>
    <row r="523" spans="5:5">
      <c r="E523" t="str" cm="1">
        <f t="array" ref="E523">IFERROR(INDEX(#REF!,MATCH(0,COUNTIF($E$450:E522,#REF!),0)),"")</f>
        <v/>
      </c>
    </row>
    <row r="524" spans="5:5">
      <c r="E524" t="str" cm="1">
        <f t="array" ref="E524">IFERROR(INDEX(#REF!,MATCH(0,COUNTIF($E$450:E523,#REF!),0)),"")</f>
        <v/>
      </c>
    </row>
    <row r="525" spans="5:5">
      <c r="E525" t="str" cm="1">
        <f t="array" ref="E525">IFERROR(INDEX(#REF!,MATCH(0,COUNTIF($E$450:E524,#REF!),0)),"")</f>
        <v/>
      </c>
    </row>
    <row r="526" spans="5:5">
      <c r="E526" t="str" cm="1">
        <f t="array" ref="E526">IFERROR(INDEX(#REF!,MATCH(0,COUNTIF($E$450:E525,#REF!),0)),"")</f>
        <v/>
      </c>
    </row>
    <row r="527" spans="5:5">
      <c r="E527" t="str" cm="1">
        <f t="array" ref="E527">IFERROR(INDEX(#REF!,MATCH(0,COUNTIF($E$450:E526,#REF!),0)),"")</f>
        <v/>
      </c>
    </row>
    <row r="528" spans="5:5">
      <c r="E528" t="str" cm="1">
        <f t="array" ref="E528">IFERROR(INDEX(#REF!,MATCH(0,COUNTIF($E$450:E527,#REF!),0)),"")</f>
        <v/>
      </c>
    </row>
    <row r="529" spans="5:5">
      <c r="E529" t="str" cm="1">
        <f t="array" ref="E529">IFERROR(INDEX(#REF!,MATCH(0,COUNTIF($E$450:E528,#REF!),0)),"")</f>
        <v/>
      </c>
    </row>
    <row r="530" spans="5:5">
      <c r="E530" t="str" cm="1">
        <f t="array" ref="E530">IFERROR(INDEX(#REF!,MATCH(0,COUNTIF($E$450:E529,#REF!),0)),"")</f>
        <v/>
      </c>
    </row>
    <row r="531" spans="5:5">
      <c r="E531" t="str" cm="1">
        <f t="array" ref="E531">IFERROR(INDEX(#REF!,MATCH(0,COUNTIF($E$450:E530,#REF!),0)),"")</f>
        <v/>
      </c>
    </row>
    <row r="532" spans="5:5">
      <c r="E532" t="str" cm="1">
        <f t="array" ref="E532">IFERROR(INDEX(#REF!,MATCH(0,COUNTIF($E$450:E531,#REF!),0)),"")</f>
        <v/>
      </c>
    </row>
    <row r="533" spans="5:5">
      <c r="E533" t="str" cm="1">
        <f t="array" ref="E533">IFERROR(INDEX(#REF!,MATCH(0,COUNTIF($E$450:E532,#REF!),0)),"")</f>
        <v/>
      </c>
    </row>
    <row r="534" spans="5:5">
      <c r="E534" t="str" cm="1">
        <f t="array" ref="E534">IFERROR(INDEX(#REF!,MATCH(0,COUNTIF($E$450:E533,#REF!),0)),"")</f>
        <v/>
      </c>
    </row>
    <row r="535" spans="5:5">
      <c r="E535" t="str" cm="1">
        <f t="array" ref="E535">IFERROR(INDEX(#REF!,MATCH(0,COUNTIF($E$450:E534,#REF!),0)),"")</f>
        <v/>
      </c>
    </row>
    <row r="536" spans="5:5">
      <c r="E536" t="str" cm="1">
        <f t="array" ref="E536">IFERROR(INDEX(#REF!,MATCH(0,COUNTIF($E$450:E535,#REF!),0)),"")</f>
        <v/>
      </c>
    </row>
    <row r="537" spans="5:5">
      <c r="E537" t="str" cm="1">
        <f t="array" ref="E537">IFERROR(INDEX(#REF!,MATCH(0,COUNTIF($E$450:E536,#REF!),0)),"")</f>
        <v/>
      </c>
    </row>
    <row r="538" spans="5:5">
      <c r="E538" t="str" cm="1">
        <f t="array" ref="E538">IFERROR(INDEX(#REF!,MATCH(0,COUNTIF($E$450:E537,#REF!),0)),"")</f>
        <v/>
      </c>
    </row>
    <row r="539" spans="5:5">
      <c r="E539" t="str" cm="1">
        <f t="array" ref="E539">IFERROR(INDEX(#REF!,MATCH(0,COUNTIF($E$450:E538,#REF!),0)),"")</f>
        <v/>
      </c>
    </row>
    <row r="540" spans="5:5">
      <c r="E540" t="str" cm="1">
        <f t="array" ref="E540">IFERROR(INDEX(#REF!,MATCH(0,COUNTIF($E$450:E539,#REF!),0)),"")</f>
        <v/>
      </c>
    </row>
    <row r="541" spans="5:5">
      <c r="E541" t="str" cm="1">
        <f t="array" ref="E541">IFERROR(INDEX(#REF!,MATCH(0,COUNTIF($E$450:E540,#REF!),0)),"")</f>
        <v/>
      </c>
    </row>
    <row r="542" spans="5:5">
      <c r="E542" t="str" cm="1">
        <f t="array" ref="E542">IFERROR(INDEX(#REF!,MATCH(0,COUNTIF($E$450:E541,#REF!),0)),"")</f>
        <v/>
      </c>
    </row>
    <row r="543" spans="5:5">
      <c r="E543" t="str" cm="1">
        <f t="array" ref="E543">IFERROR(INDEX(#REF!,MATCH(0,COUNTIF($E$450:E542,#REF!),0)),"")</f>
        <v/>
      </c>
    </row>
    <row r="544" spans="5:5">
      <c r="E544" t="str" cm="1">
        <f t="array" ref="E544">IFERROR(INDEX(#REF!,MATCH(0,COUNTIF($E$450:E543,#REF!),0)),"")</f>
        <v/>
      </c>
    </row>
    <row r="545" spans="5:5">
      <c r="E545" t="str" cm="1">
        <f t="array" ref="E545">IFERROR(INDEX(#REF!,MATCH(0,COUNTIF($E$450:E544,#REF!),0)),"")</f>
        <v/>
      </c>
    </row>
    <row r="546" spans="5:5">
      <c r="E546" t="str" cm="1">
        <f t="array" ref="E546">IFERROR(INDEX(#REF!,MATCH(0,COUNTIF($E$450:E545,#REF!),0)),"")</f>
        <v/>
      </c>
    </row>
    <row r="547" spans="5:5">
      <c r="E547" t="str" cm="1">
        <f t="array" ref="E547">IFERROR(INDEX(#REF!,MATCH(0,COUNTIF($E$450:E546,#REF!),0)),"")</f>
        <v/>
      </c>
    </row>
    <row r="548" spans="5:5">
      <c r="E548" t="str" cm="1">
        <f t="array" ref="E548">IFERROR(INDEX(#REF!,MATCH(0,COUNTIF($E$450:E547,#REF!),0)),"")</f>
        <v/>
      </c>
    </row>
    <row r="549" spans="5:5">
      <c r="E549" t="str" cm="1">
        <f t="array" ref="E549">IFERROR(INDEX(#REF!,MATCH(0,COUNTIF($E$450:E548,#REF!),0)),"")</f>
        <v/>
      </c>
    </row>
    <row r="550" spans="5:5">
      <c r="E550" t="str" cm="1">
        <f t="array" ref="E550">IFERROR(INDEX(#REF!,MATCH(0,COUNTIF($E$450:E549,#REF!),0)),"")</f>
        <v/>
      </c>
    </row>
    <row r="551" spans="5:5">
      <c r="E551" t="str" cm="1">
        <f t="array" ref="E551">IFERROR(INDEX(#REF!,MATCH(0,COUNTIF($E$450:E550,#REF!),0)),"")</f>
        <v/>
      </c>
    </row>
    <row r="552" spans="5:5">
      <c r="E552" t="str" cm="1">
        <f t="array" ref="E552">IFERROR(INDEX(#REF!,MATCH(0,COUNTIF($E$450:E551,#REF!),0)),"")</f>
        <v/>
      </c>
    </row>
    <row r="553" spans="5:5">
      <c r="E553" t="str" cm="1">
        <f t="array" ref="E553">IFERROR(INDEX(#REF!,MATCH(0,COUNTIF($E$450:E552,#REF!),0)),"")</f>
        <v/>
      </c>
    </row>
    <row r="554" spans="5:5">
      <c r="E554" t="str" cm="1">
        <f t="array" ref="E554">IFERROR(INDEX(#REF!,MATCH(0,COUNTIF($E$450:E553,#REF!),0)),"")</f>
        <v/>
      </c>
    </row>
    <row r="555" spans="5:5">
      <c r="E555" t="str" cm="1">
        <f t="array" ref="E555">IFERROR(INDEX(#REF!,MATCH(0,COUNTIF($E$450:E554,#REF!),0)),"")</f>
        <v/>
      </c>
    </row>
    <row r="556" spans="5:5">
      <c r="E556" t="str" cm="1">
        <f t="array" ref="E556">IFERROR(INDEX(#REF!,MATCH(0,COUNTIF($E$450:E555,#REF!),0)),"")</f>
        <v/>
      </c>
    </row>
    <row r="557" spans="5:5">
      <c r="E557" t="str" cm="1">
        <f t="array" ref="E557">IFERROR(INDEX(#REF!,MATCH(0,COUNTIF($E$450:E556,#REF!),0)),"")</f>
        <v/>
      </c>
    </row>
    <row r="558" spans="5:5">
      <c r="E558" t="str" cm="1">
        <f t="array" ref="E558">IFERROR(INDEX(#REF!,MATCH(0,COUNTIF($E$450:E557,#REF!),0)),"")</f>
        <v/>
      </c>
    </row>
    <row r="559" spans="5:5">
      <c r="E559" t="str" cm="1">
        <f t="array" ref="E559">IFERROR(INDEX(#REF!,MATCH(0,COUNTIF($E$450:E558,#REF!),0)),"")</f>
        <v/>
      </c>
    </row>
    <row r="560" spans="5:5">
      <c r="E560" t="str" cm="1">
        <f t="array" ref="E560">IFERROR(INDEX(#REF!,MATCH(0,COUNTIF($E$450:E559,#REF!),0)),"")</f>
        <v/>
      </c>
    </row>
    <row r="561" spans="5:5">
      <c r="E561" t="str" cm="1">
        <f t="array" ref="E561">IFERROR(INDEX(#REF!,MATCH(0,COUNTIF($E$450:E560,#REF!),0)),"")</f>
        <v/>
      </c>
    </row>
    <row r="562" spans="5:5">
      <c r="E562" t="str" cm="1">
        <f t="array" ref="E562">IFERROR(INDEX(#REF!,MATCH(0,COUNTIF($E$450:E561,#REF!),0)),"")</f>
        <v/>
      </c>
    </row>
    <row r="563" spans="5:5">
      <c r="E563" t="str" cm="1">
        <f t="array" ref="E563">IFERROR(INDEX(#REF!,MATCH(0,COUNTIF($E$450:E562,#REF!),0)),"")</f>
        <v/>
      </c>
    </row>
    <row r="564" spans="5:5">
      <c r="E564" t="str" cm="1">
        <f t="array" ref="E564">IFERROR(INDEX(#REF!,MATCH(0,COUNTIF($E$450:E563,#REF!),0)),"")</f>
        <v/>
      </c>
    </row>
    <row r="565" spans="5:5">
      <c r="E565" t="str" cm="1">
        <f t="array" ref="E565">IFERROR(INDEX(#REF!,MATCH(0,COUNTIF($E$450:E564,#REF!),0)),"")</f>
        <v/>
      </c>
    </row>
    <row r="566" spans="5:5">
      <c r="E566" t="str" cm="1">
        <f t="array" ref="E566">IFERROR(INDEX(#REF!,MATCH(0,COUNTIF($E$450:E565,#REF!),0)),"")</f>
        <v/>
      </c>
    </row>
    <row r="567" spans="5:5">
      <c r="E567" t="str" cm="1">
        <f t="array" ref="E567">IFERROR(INDEX(#REF!,MATCH(0,COUNTIF($E$450:E566,#REF!),0)),"")</f>
        <v/>
      </c>
    </row>
    <row r="568" spans="5:5">
      <c r="E568" t="str" cm="1">
        <f t="array" ref="E568">IFERROR(INDEX(#REF!,MATCH(0,COUNTIF($E$450:E567,#REF!),0)),"")</f>
        <v/>
      </c>
    </row>
    <row r="569" spans="5:5">
      <c r="E569" t="str" cm="1">
        <f t="array" ref="E569">IFERROR(INDEX(#REF!,MATCH(0,COUNTIF($E$450:E568,#REF!),0)),"")</f>
        <v/>
      </c>
    </row>
    <row r="570" spans="5:5">
      <c r="E570" t="str" cm="1">
        <f t="array" ref="E570">IFERROR(INDEX(#REF!,MATCH(0,COUNTIF($E$450:E569,#REF!),0)),"")</f>
        <v/>
      </c>
    </row>
    <row r="571" spans="5:5">
      <c r="E571" t="str" cm="1">
        <f t="array" ref="E571">IFERROR(INDEX(#REF!,MATCH(0,COUNTIF($E$450:E570,#REF!),0)),"")</f>
        <v/>
      </c>
    </row>
    <row r="572" spans="5:5">
      <c r="E572" t="str" cm="1">
        <f t="array" ref="E572">IFERROR(INDEX(#REF!,MATCH(0,COUNTIF($E$450:E571,#REF!),0)),"")</f>
        <v/>
      </c>
    </row>
    <row r="573" spans="5:5">
      <c r="E573" t="str" cm="1">
        <f t="array" ref="E573">IFERROR(INDEX(#REF!,MATCH(0,COUNTIF($E$450:E572,#REF!),0)),"")</f>
        <v/>
      </c>
    </row>
    <row r="574" spans="5:5">
      <c r="E574" t="str" cm="1">
        <f t="array" ref="E574">IFERROR(INDEX(#REF!,MATCH(0,COUNTIF($E$450:E573,#REF!),0)),"")</f>
        <v/>
      </c>
    </row>
    <row r="575" spans="5:5">
      <c r="E575" t="str" cm="1">
        <f t="array" ref="E575">IFERROR(INDEX(#REF!,MATCH(0,COUNTIF($E$450:E574,#REF!),0)),"")</f>
        <v/>
      </c>
    </row>
    <row r="576" spans="5:5">
      <c r="E576" t="str" cm="1">
        <f t="array" ref="E576">IFERROR(INDEX(#REF!,MATCH(0,COUNTIF($E$450:E575,#REF!),0)),"")</f>
        <v/>
      </c>
    </row>
    <row r="577" spans="5:5">
      <c r="E577" t="str" cm="1">
        <f t="array" ref="E577">IFERROR(INDEX(#REF!,MATCH(0,COUNTIF($E$450:E576,#REF!),0)),"")</f>
        <v/>
      </c>
    </row>
    <row r="578" spans="5:5">
      <c r="E578" t="str" cm="1">
        <f t="array" ref="E578">IFERROR(INDEX(#REF!,MATCH(0,COUNTIF($E$450:E577,#REF!),0)),"")</f>
        <v/>
      </c>
    </row>
    <row r="579" spans="5:5">
      <c r="E579" t="str" cm="1">
        <f t="array" ref="E579">IFERROR(INDEX(#REF!,MATCH(0,COUNTIF($E$450:E578,#REF!),0)),"")</f>
        <v/>
      </c>
    </row>
    <row r="580" spans="5:5">
      <c r="E580" t="str" cm="1">
        <f t="array" ref="E580">IFERROR(INDEX(#REF!,MATCH(0,COUNTIF($E$450:E579,#REF!),0)),"")</f>
        <v/>
      </c>
    </row>
    <row r="581" spans="5:5">
      <c r="E581" t="str" cm="1">
        <f t="array" ref="E581">IFERROR(INDEX(#REF!,MATCH(0,COUNTIF($E$450:E580,#REF!),0)),"")</f>
        <v/>
      </c>
    </row>
    <row r="582" spans="5:5">
      <c r="E582" t="str" cm="1">
        <f t="array" ref="E582">IFERROR(INDEX(#REF!,MATCH(0,COUNTIF($E$450:E581,#REF!),0)),"")</f>
        <v/>
      </c>
    </row>
    <row r="583" spans="5:5">
      <c r="E583" t="str" cm="1">
        <f t="array" ref="E583">IFERROR(INDEX(#REF!,MATCH(0,COUNTIF($E$450:E582,#REF!),0)),"")</f>
        <v/>
      </c>
    </row>
    <row r="584" spans="5:5">
      <c r="E584" t="str" cm="1">
        <f t="array" ref="E584">IFERROR(INDEX(#REF!,MATCH(0,COUNTIF($E$450:E583,#REF!),0)),"")</f>
        <v/>
      </c>
    </row>
    <row r="585" spans="5:5">
      <c r="E585" t="str" cm="1">
        <f t="array" ref="E585">IFERROR(INDEX(#REF!,MATCH(0,COUNTIF($E$450:E584,#REF!),0)),"")</f>
        <v/>
      </c>
    </row>
    <row r="586" spans="5:5">
      <c r="E586" t="str" cm="1">
        <f t="array" ref="E586">IFERROR(INDEX(#REF!,MATCH(0,COUNTIF($E$450:E585,#REF!),0)),"")</f>
        <v/>
      </c>
    </row>
    <row r="587" spans="5:5">
      <c r="E587" t="str" cm="1">
        <f t="array" ref="E587">IFERROR(INDEX(#REF!,MATCH(0,COUNTIF($E$450:E586,#REF!),0)),"")</f>
        <v/>
      </c>
    </row>
    <row r="588" spans="5:5">
      <c r="E588" t="str" cm="1">
        <f t="array" ref="E588">IFERROR(INDEX(#REF!,MATCH(0,COUNTIF($E$450:E587,#REF!),0)),"")</f>
        <v/>
      </c>
    </row>
    <row r="589" spans="5:5">
      <c r="E589" t="str" cm="1">
        <f t="array" ref="E589">IFERROR(INDEX(#REF!,MATCH(0,COUNTIF($E$450:E588,#REF!),0)),"")</f>
        <v/>
      </c>
    </row>
    <row r="590" spans="5:5">
      <c r="E590" t="str" cm="1">
        <f t="array" ref="E590">IFERROR(INDEX(#REF!,MATCH(0,COUNTIF($E$450:E589,#REF!),0)),"")</f>
        <v/>
      </c>
    </row>
    <row r="591" spans="5:5">
      <c r="E591" t="str" cm="1">
        <f t="array" ref="E591">IFERROR(INDEX(#REF!,MATCH(0,COUNTIF($E$450:E590,#REF!),0)),"")</f>
        <v/>
      </c>
    </row>
    <row r="592" spans="5:5">
      <c r="E592" t="str" cm="1">
        <f t="array" ref="E592">IFERROR(INDEX(#REF!,MATCH(0,COUNTIF($E$450:E591,#REF!),0)),"")</f>
        <v/>
      </c>
    </row>
    <row r="593" spans="5:5">
      <c r="E593" t="str" cm="1">
        <f t="array" ref="E593">IFERROR(INDEX(#REF!,MATCH(0,COUNTIF($E$450:E592,#REF!),0)),"")</f>
        <v/>
      </c>
    </row>
    <row r="594" spans="5:5">
      <c r="E594" t="str" cm="1">
        <f t="array" ref="E594">IFERROR(INDEX(#REF!,MATCH(0,COUNTIF($E$450:E593,#REF!),0)),"")</f>
        <v/>
      </c>
    </row>
    <row r="595" spans="5:5">
      <c r="E595" t="str" cm="1">
        <f t="array" ref="E595">IFERROR(INDEX(#REF!,MATCH(0,COUNTIF($E$450:E594,#REF!),0)),"")</f>
        <v/>
      </c>
    </row>
    <row r="596" spans="5:5">
      <c r="E596" t="str" cm="1">
        <f t="array" ref="E596">IFERROR(INDEX(#REF!,MATCH(0,COUNTIF($E$450:E595,#REF!),0)),"")</f>
        <v/>
      </c>
    </row>
    <row r="597" spans="5:5">
      <c r="E597" t="str" cm="1">
        <f t="array" ref="E597">IFERROR(INDEX(#REF!,MATCH(0,COUNTIF($E$450:E596,#REF!),0)),"")</f>
        <v/>
      </c>
    </row>
    <row r="598" spans="5:5">
      <c r="E598" t="str" cm="1">
        <f t="array" ref="E598">IFERROR(INDEX(#REF!,MATCH(0,COUNTIF($E$450:E597,#REF!),0)),"")</f>
        <v/>
      </c>
    </row>
    <row r="599" spans="5:5">
      <c r="E599" t="str" cm="1">
        <f t="array" ref="E599">IFERROR(INDEX(#REF!,MATCH(0,COUNTIF($E$450:E598,#REF!),0)),"")</f>
        <v/>
      </c>
    </row>
    <row r="600" spans="5:5">
      <c r="E600" t="str" cm="1">
        <f t="array" ref="E600">IFERROR(INDEX(#REF!,MATCH(0,COUNTIF($E$450:E599,#REF!),0)),"")</f>
        <v/>
      </c>
    </row>
    <row r="601" spans="5:5">
      <c r="E601" t="str" cm="1">
        <f t="array" ref="E601">IFERROR(INDEX(#REF!,MATCH(0,COUNTIF($E$600:E600,#REF!),0)),"")</f>
        <v/>
      </c>
    </row>
    <row r="602" spans="5:5">
      <c r="E602" t="str" cm="1">
        <f t="array" ref="E602">IFERROR(INDEX(#REF!,MATCH(0,COUNTIF($E$600:E601,#REF!),0)),"")</f>
        <v/>
      </c>
    </row>
    <row r="603" spans="5:5">
      <c r="E603" t="str" cm="1">
        <f t="array" ref="E603">IFERROR(INDEX(#REF!,MATCH(0,COUNTIF($E$600:E602,#REF!),0)),"")</f>
        <v/>
      </c>
    </row>
    <row r="604" spans="5:5">
      <c r="E604" t="str" cm="1">
        <f t="array" ref="E604">IFERROR(INDEX(#REF!,MATCH(0,COUNTIF($E$600:E603,#REF!),0)),"")</f>
        <v/>
      </c>
    </row>
    <row r="605" spans="5:5">
      <c r="E605" t="str" cm="1">
        <f t="array" ref="E605">IFERROR(INDEX(#REF!,MATCH(0,COUNTIF($E$600:E604,#REF!),0)),"")</f>
        <v/>
      </c>
    </row>
    <row r="606" spans="5:5">
      <c r="E606" t="str" cm="1">
        <f t="array" ref="E606">IFERROR(INDEX(#REF!,MATCH(0,COUNTIF($E$600:E605,#REF!),0)),"")</f>
        <v/>
      </c>
    </row>
    <row r="607" spans="5:5">
      <c r="E607" t="str" cm="1">
        <f t="array" ref="E607">IFERROR(INDEX(#REF!,MATCH(0,COUNTIF($E$600:E606,#REF!),0)),"")</f>
        <v/>
      </c>
    </row>
    <row r="608" spans="5:5">
      <c r="E608" t="str" cm="1">
        <f t="array" ref="E608">IFERROR(INDEX(#REF!,MATCH(0,COUNTIF($E$600:E607,#REF!),0)),"")</f>
        <v/>
      </c>
    </row>
    <row r="609" spans="5:5">
      <c r="E609" t="str" cm="1">
        <f t="array" ref="E609">IFERROR(INDEX(#REF!,MATCH(0,COUNTIF($E$600:E608,#REF!),0)),"")</f>
        <v/>
      </c>
    </row>
    <row r="610" spans="5:5">
      <c r="E610" t="str" cm="1">
        <f t="array" ref="E610">IFERROR(INDEX(#REF!,MATCH(0,COUNTIF($E$600:E609,#REF!),0)),"")</f>
        <v/>
      </c>
    </row>
    <row r="611" spans="5:5">
      <c r="E611" t="str" cm="1">
        <f t="array" ref="E611">IFERROR(INDEX(#REF!,MATCH(0,COUNTIF($E$600:E610,#REF!),0)),"")</f>
        <v/>
      </c>
    </row>
    <row r="612" spans="5:5">
      <c r="E612" t="str" cm="1">
        <f t="array" ref="E612">IFERROR(INDEX(#REF!,MATCH(0,COUNTIF($E$600:E611,#REF!),0)),"")</f>
        <v/>
      </c>
    </row>
    <row r="613" spans="5:5">
      <c r="E613" t="str" cm="1">
        <f t="array" ref="E613">IFERROR(INDEX(#REF!,MATCH(0,COUNTIF($E$600:E612,#REF!),0)),"")</f>
        <v/>
      </c>
    </row>
    <row r="614" spans="5:5">
      <c r="E614" t="str" cm="1">
        <f t="array" ref="E614">IFERROR(INDEX(#REF!,MATCH(0,COUNTIF($E$600:E613,#REF!),0)),"")</f>
        <v/>
      </c>
    </row>
    <row r="615" spans="5:5">
      <c r="E615" t="str" cm="1">
        <f t="array" ref="E615">IFERROR(INDEX(#REF!,MATCH(0,COUNTIF($E$600:E614,#REF!),0)),"")</f>
        <v/>
      </c>
    </row>
    <row r="616" spans="5:5">
      <c r="E616" t="str" cm="1">
        <f t="array" ref="E616">IFERROR(INDEX(#REF!,MATCH(0,COUNTIF($E$600:E615,#REF!),0)),"")</f>
        <v/>
      </c>
    </row>
    <row r="617" spans="5:5">
      <c r="E617" t="str" cm="1">
        <f t="array" ref="E617">IFERROR(INDEX(#REF!,MATCH(0,COUNTIF($E$600:E616,#REF!),0)),"")</f>
        <v/>
      </c>
    </row>
    <row r="618" spans="5:5">
      <c r="E618" t="str" cm="1">
        <f t="array" ref="E618">IFERROR(INDEX(#REF!,MATCH(0,COUNTIF($E$600:E617,#REF!),0)),"")</f>
        <v/>
      </c>
    </row>
    <row r="619" spans="5:5">
      <c r="E619" t="str" cm="1">
        <f t="array" ref="E619">IFERROR(INDEX(#REF!,MATCH(0,COUNTIF($E$600:E618,#REF!),0)),"")</f>
        <v/>
      </c>
    </row>
    <row r="620" spans="5:5">
      <c r="E620" t="str" cm="1">
        <f t="array" ref="E620">IFERROR(INDEX(#REF!,MATCH(0,COUNTIF($E$600:E619,#REF!),0)),"")</f>
        <v/>
      </c>
    </row>
    <row r="621" spans="5:5">
      <c r="E621" t="str" cm="1">
        <f t="array" ref="E621">IFERROR(INDEX(#REF!,MATCH(0,COUNTIF($E$600:E620,#REF!),0)),"")</f>
        <v/>
      </c>
    </row>
    <row r="622" spans="5:5">
      <c r="E622" t="str" cm="1">
        <f t="array" ref="E622">IFERROR(INDEX(#REF!,MATCH(0,COUNTIF($E$600:E621,#REF!),0)),"")</f>
        <v/>
      </c>
    </row>
    <row r="623" spans="5:5">
      <c r="E623" t="str" cm="1">
        <f t="array" ref="E623">IFERROR(INDEX(#REF!,MATCH(0,COUNTIF($E$600:E622,#REF!),0)),"")</f>
        <v/>
      </c>
    </row>
    <row r="624" spans="5:5">
      <c r="E624" t="str" cm="1">
        <f t="array" ref="E624">IFERROR(INDEX(#REF!,MATCH(0,COUNTIF($E$600:E623,#REF!),0)),"")</f>
        <v/>
      </c>
    </row>
    <row r="625" spans="5:5">
      <c r="E625" t="str" cm="1">
        <f t="array" ref="E625">IFERROR(INDEX(#REF!,MATCH(0,COUNTIF($E$600:E624,#REF!),0)),"")</f>
        <v/>
      </c>
    </row>
    <row r="626" spans="5:5">
      <c r="E626" t="str" cm="1">
        <f t="array" ref="E626">IFERROR(INDEX(#REF!,MATCH(0,COUNTIF($E$600:E625,#REF!),0)),"")</f>
        <v/>
      </c>
    </row>
    <row r="627" spans="5:5">
      <c r="E627" t="str" cm="1">
        <f t="array" ref="E627">IFERROR(INDEX(#REF!,MATCH(0,COUNTIF($E$600:E626,#REF!),0)),"")</f>
        <v/>
      </c>
    </row>
    <row r="628" spans="5:5">
      <c r="E628" t="str" cm="1">
        <f t="array" ref="E628">IFERROR(INDEX(#REF!,MATCH(0,COUNTIF($E$600:E627,#REF!),0)),"")</f>
        <v/>
      </c>
    </row>
    <row r="629" spans="5:5">
      <c r="E629" t="str" cm="1">
        <f t="array" ref="E629">IFERROR(INDEX(#REF!,MATCH(0,COUNTIF($E$600:E628,#REF!),0)),"")</f>
        <v/>
      </c>
    </row>
    <row r="630" spans="5:5">
      <c r="E630" t="str" cm="1">
        <f t="array" ref="E630">IFERROR(INDEX(#REF!,MATCH(0,COUNTIF($E$600:E629,#REF!),0)),"")</f>
        <v/>
      </c>
    </row>
    <row r="631" spans="5:5">
      <c r="E631" t="str" cm="1">
        <f t="array" ref="E631">IFERROR(INDEX(#REF!,MATCH(0,COUNTIF($E$600:E630,#REF!),0)),"")</f>
        <v/>
      </c>
    </row>
    <row r="632" spans="5:5">
      <c r="E632" t="str" cm="1">
        <f t="array" ref="E632">IFERROR(INDEX(#REF!,MATCH(0,COUNTIF($E$600:E631,#REF!),0)),"")</f>
        <v/>
      </c>
    </row>
    <row r="633" spans="5:5">
      <c r="E633" t="str" cm="1">
        <f t="array" ref="E633">IFERROR(INDEX(#REF!,MATCH(0,COUNTIF($E$600:E632,#REF!),0)),"")</f>
        <v/>
      </c>
    </row>
    <row r="634" spans="5:5">
      <c r="E634" t="str" cm="1">
        <f t="array" ref="E634">IFERROR(INDEX(#REF!,MATCH(0,COUNTIF($E$600:E633,#REF!),0)),"")</f>
        <v/>
      </c>
    </row>
    <row r="635" spans="5:5">
      <c r="E635" t="str" cm="1">
        <f t="array" ref="E635">IFERROR(INDEX(#REF!,MATCH(0,COUNTIF($E$600:E634,#REF!),0)),"")</f>
        <v/>
      </c>
    </row>
    <row r="636" spans="5:5">
      <c r="E636" t="str" cm="1">
        <f t="array" ref="E636">IFERROR(INDEX(#REF!,MATCH(0,COUNTIF($E$600:E635,#REF!),0)),"")</f>
        <v/>
      </c>
    </row>
    <row r="637" spans="5:5">
      <c r="E637" t="str" cm="1">
        <f t="array" ref="E637">IFERROR(INDEX(#REF!,MATCH(0,COUNTIF($E$600:E636,#REF!),0)),"")</f>
        <v/>
      </c>
    </row>
    <row r="638" spans="5:5">
      <c r="E638" t="str" cm="1">
        <f t="array" ref="E638">IFERROR(INDEX(#REF!,MATCH(0,COUNTIF($E$600:E637,#REF!),0)),"")</f>
        <v/>
      </c>
    </row>
    <row r="639" spans="5:5">
      <c r="E639" t="str" cm="1">
        <f t="array" ref="E639">IFERROR(INDEX(#REF!,MATCH(0,COUNTIF($E$600:E638,#REF!),0)),"")</f>
        <v/>
      </c>
    </row>
    <row r="640" spans="5:5">
      <c r="E640" t="str" cm="1">
        <f t="array" ref="E640">IFERROR(INDEX(#REF!,MATCH(0,COUNTIF($E$600:E639,#REF!),0)),"")</f>
        <v/>
      </c>
    </row>
    <row r="641" spans="5:5">
      <c r="E641" t="str" cm="1">
        <f t="array" ref="E641">IFERROR(INDEX(#REF!,MATCH(0,COUNTIF($E$600:E640,#REF!),0)),"")</f>
        <v/>
      </c>
    </row>
    <row r="642" spans="5:5">
      <c r="E642" t="str" cm="1">
        <f t="array" ref="E642">IFERROR(INDEX(#REF!,MATCH(0,COUNTIF($E$600:E641,#REF!),0)),"")</f>
        <v/>
      </c>
    </row>
    <row r="643" spans="5:5">
      <c r="E643" t="str" cm="1">
        <f t="array" ref="E643">IFERROR(INDEX(#REF!,MATCH(0,COUNTIF($E$600:E642,#REF!),0)),"")</f>
        <v/>
      </c>
    </row>
    <row r="644" spans="5:5">
      <c r="E644" t="str" cm="1">
        <f t="array" ref="E644">IFERROR(INDEX(#REF!,MATCH(0,COUNTIF($E$600:E643,#REF!),0)),"")</f>
        <v/>
      </c>
    </row>
    <row r="645" spans="5:5">
      <c r="E645" t="str" cm="1">
        <f t="array" ref="E645">IFERROR(INDEX(#REF!,MATCH(0,COUNTIF($E$600:E644,#REF!),0)),"")</f>
        <v/>
      </c>
    </row>
    <row r="646" spans="5:5">
      <c r="E646" t="str" cm="1">
        <f t="array" ref="E646">IFERROR(INDEX(#REF!,MATCH(0,COUNTIF($E$600:E645,#REF!),0)),"")</f>
        <v/>
      </c>
    </row>
    <row r="647" spans="5:5">
      <c r="E647" t="str" cm="1">
        <f t="array" ref="E647">IFERROR(INDEX(#REF!,MATCH(0,COUNTIF($E$600:E646,#REF!),0)),"")</f>
        <v/>
      </c>
    </row>
    <row r="648" spans="5:5">
      <c r="E648" t="str" cm="1">
        <f t="array" ref="E648">IFERROR(INDEX(#REF!,MATCH(0,COUNTIF($E$600:E647,#REF!),0)),"")</f>
        <v/>
      </c>
    </row>
    <row r="649" spans="5:5">
      <c r="E649" t="str" cm="1">
        <f t="array" ref="E649">IFERROR(INDEX(#REF!,MATCH(0,COUNTIF($E$600:E648,#REF!),0)),"")</f>
        <v/>
      </c>
    </row>
    <row r="650" spans="5:5">
      <c r="E650" t="str" cm="1">
        <f t="array" ref="E650">IFERROR(INDEX(#REF!,MATCH(0,COUNTIF($E$600:E649,#REF!),0)),"")</f>
        <v/>
      </c>
    </row>
    <row r="651" spans="5:5">
      <c r="E651" t="str" cm="1">
        <f t="array" ref="E651">IFERROR(INDEX(#REF!,MATCH(0,COUNTIF($E$600:E650,#REF!),0)),"")</f>
        <v/>
      </c>
    </row>
    <row r="652" spans="5:5">
      <c r="E652" t="str" cm="1">
        <f t="array" ref="E652">IFERROR(INDEX(#REF!,MATCH(0,COUNTIF($E$600:E651,#REF!),0)),"")</f>
        <v/>
      </c>
    </row>
    <row r="653" spans="5:5">
      <c r="E653" t="str" cm="1">
        <f t="array" ref="E653">IFERROR(INDEX(#REF!,MATCH(0,COUNTIF($E$600:E652,#REF!),0)),"")</f>
        <v/>
      </c>
    </row>
    <row r="654" spans="5:5">
      <c r="E654" t="str" cm="1">
        <f t="array" ref="E654">IFERROR(INDEX(#REF!,MATCH(0,COUNTIF($E$600:E653,#REF!),0)),"")</f>
        <v/>
      </c>
    </row>
    <row r="655" spans="5:5">
      <c r="E655" t="str" cm="1">
        <f t="array" ref="E655">IFERROR(INDEX(#REF!,MATCH(0,COUNTIF($E$600:E654,#REF!),0)),"")</f>
        <v/>
      </c>
    </row>
    <row r="656" spans="5:5">
      <c r="E656" t="str" cm="1">
        <f t="array" ref="E656">IFERROR(INDEX(#REF!,MATCH(0,COUNTIF($E$600:E655,#REF!),0)),"")</f>
        <v/>
      </c>
    </row>
    <row r="657" spans="5:5">
      <c r="E657" t="str" cm="1">
        <f t="array" ref="E657">IFERROR(INDEX(#REF!,MATCH(0,COUNTIF($E$600:E656,#REF!),0)),"")</f>
        <v/>
      </c>
    </row>
    <row r="658" spans="5:5">
      <c r="E658" t="str" cm="1">
        <f t="array" ref="E658">IFERROR(INDEX(#REF!,MATCH(0,COUNTIF($E$600:E657,#REF!),0)),"")</f>
        <v/>
      </c>
    </row>
    <row r="659" spans="5:5">
      <c r="E659" t="str" cm="1">
        <f t="array" ref="E659">IFERROR(INDEX(#REF!,MATCH(0,COUNTIF($E$600:E658,#REF!),0)),"")</f>
        <v/>
      </c>
    </row>
    <row r="660" spans="5:5">
      <c r="E660" t="str" cm="1">
        <f t="array" ref="E660">IFERROR(INDEX(#REF!,MATCH(0,COUNTIF($E$600:E659,#REF!),0)),"")</f>
        <v/>
      </c>
    </row>
    <row r="661" spans="5:5">
      <c r="E661" t="str" cm="1">
        <f t="array" ref="E661">IFERROR(INDEX(#REF!,MATCH(0,COUNTIF($E$600:E660,#REF!),0)),"")</f>
        <v/>
      </c>
    </row>
    <row r="662" spans="5:5">
      <c r="E662" t="str" cm="1">
        <f t="array" ref="E662">IFERROR(INDEX(#REF!,MATCH(0,COUNTIF($E$600:E661,#REF!),0)),"")</f>
        <v/>
      </c>
    </row>
    <row r="663" spans="5:5">
      <c r="E663" t="str" cm="1">
        <f t="array" ref="E663">IFERROR(INDEX(#REF!,MATCH(0,COUNTIF($E$600:E662,#REF!),0)),"")</f>
        <v/>
      </c>
    </row>
    <row r="664" spans="5:5">
      <c r="E664" t="str" cm="1">
        <f t="array" ref="E664">IFERROR(INDEX(#REF!,MATCH(0,COUNTIF($E$600:E663,#REF!),0)),"")</f>
        <v/>
      </c>
    </row>
    <row r="665" spans="5:5">
      <c r="E665" t="str" cm="1">
        <f t="array" ref="E665">IFERROR(INDEX(#REF!,MATCH(0,COUNTIF($E$600:E664,#REF!),0)),"")</f>
        <v/>
      </c>
    </row>
    <row r="666" spans="5:5">
      <c r="E666" t="str" cm="1">
        <f t="array" ref="E666">IFERROR(INDEX(#REF!,MATCH(0,COUNTIF($E$600:E665,#REF!),0)),"")</f>
        <v/>
      </c>
    </row>
    <row r="667" spans="5:5">
      <c r="E667" t="str" cm="1">
        <f t="array" ref="E667">IFERROR(INDEX(#REF!,MATCH(0,COUNTIF($E$600:E666,#REF!),0)),"")</f>
        <v/>
      </c>
    </row>
    <row r="668" spans="5:5">
      <c r="E668" t="str" cm="1">
        <f t="array" ref="E668">IFERROR(INDEX(#REF!,MATCH(0,COUNTIF($E$600:E667,#REF!),0)),"")</f>
        <v/>
      </c>
    </row>
    <row r="669" spans="5:5">
      <c r="E669" t="str" cm="1">
        <f t="array" ref="E669">IFERROR(INDEX(#REF!,MATCH(0,COUNTIF($E$600:E668,#REF!),0)),"")</f>
        <v/>
      </c>
    </row>
    <row r="670" spans="5:5">
      <c r="E670" t="str" cm="1">
        <f t="array" ref="E670">IFERROR(INDEX(#REF!,MATCH(0,COUNTIF($E$600:E669,#REF!),0)),"")</f>
        <v/>
      </c>
    </row>
    <row r="671" spans="5:5">
      <c r="E671" t="str" cm="1">
        <f t="array" ref="E671">IFERROR(INDEX(#REF!,MATCH(0,COUNTIF($E$600:E670,#REF!),0)),"")</f>
        <v/>
      </c>
    </row>
    <row r="672" spans="5:5">
      <c r="E672" t="str" cm="1">
        <f t="array" ref="E672">IFERROR(INDEX(#REF!,MATCH(0,COUNTIF($E$600:E671,#REF!),0)),"")</f>
        <v/>
      </c>
    </row>
    <row r="673" spans="5:5">
      <c r="E673" t="str" cm="1">
        <f t="array" ref="E673">IFERROR(INDEX(#REF!,MATCH(0,COUNTIF($E$600:E672,#REF!),0)),"")</f>
        <v/>
      </c>
    </row>
    <row r="674" spans="5:5">
      <c r="E674" t="str" cm="1">
        <f t="array" ref="E674">IFERROR(INDEX(#REF!,MATCH(0,COUNTIF($E$600:E673,#REF!),0)),"")</f>
        <v/>
      </c>
    </row>
    <row r="675" spans="5:5">
      <c r="E675" t="str" cm="1">
        <f t="array" ref="E675">IFERROR(INDEX(#REF!,MATCH(0,COUNTIF($E$600:E674,#REF!),0)),"")</f>
        <v/>
      </c>
    </row>
    <row r="676" spans="5:5">
      <c r="E676" t="str" cm="1">
        <f t="array" ref="E676">IFERROR(INDEX(#REF!,MATCH(0,COUNTIF($E$600:E675,#REF!),0)),"")</f>
        <v/>
      </c>
    </row>
    <row r="677" spans="5:5">
      <c r="E677" t="str" cm="1">
        <f t="array" ref="E677">IFERROR(INDEX(#REF!,MATCH(0,COUNTIF($E$600:E676,#REF!),0)),"")</f>
        <v/>
      </c>
    </row>
    <row r="678" spans="5:5">
      <c r="E678" t="str" cm="1">
        <f t="array" ref="E678">IFERROR(INDEX(#REF!,MATCH(0,COUNTIF($E$600:E677,#REF!),0)),"")</f>
        <v/>
      </c>
    </row>
    <row r="679" spans="5:5">
      <c r="E679" t="str" cm="1">
        <f t="array" ref="E679">IFERROR(INDEX(#REF!,MATCH(0,COUNTIF($E$600:E678,#REF!),0)),"")</f>
        <v/>
      </c>
    </row>
    <row r="680" spans="5:5">
      <c r="E680" t="str" cm="1">
        <f t="array" ref="E680">IFERROR(INDEX(#REF!,MATCH(0,COUNTIF($E$600:E679,#REF!),0)),"")</f>
        <v/>
      </c>
    </row>
    <row r="681" spans="5:5">
      <c r="E681" t="str" cm="1">
        <f t="array" ref="E681">IFERROR(INDEX(#REF!,MATCH(0,COUNTIF($E$600:E680,#REF!),0)),"")</f>
        <v/>
      </c>
    </row>
    <row r="682" spans="5:5">
      <c r="E682" t="str" cm="1">
        <f t="array" ref="E682">IFERROR(INDEX(#REF!,MATCH(0,COUNTIF($E$600:E681,#REF!),0)),"")</f>
        <v/>
      </c>
    </row>
    <row r="683" spans="5:5">
      <c r="E683" t="str" cm="1">
        <f t="array" ref="E683">IFERROR(INDEX(#REF!,MATCH(0,COUNTIF($E$600:E682,#REF!),0)),"")</f>
        <v/>
      </c>
    </row>
    <row r="684" spans="5:5">
      <c r="E684" t="str" cm="1">
        <f t="array" ref="E684">IFERROR(INDEX(#REF!,MATCH(0,COUNTIF($E$600:E683,#REF!),0)),"")</f>
        <v/>
      </c>
    </row>
    <row r="685" spans="5:5">
      <c r="E685" t="str" cm="1">
        <f t="array" ref="E685">IFERROR(INDEX(#REF!,MATCH(0,COUNTIF($E$600:E684,#REF!),0)),"")</f>
        <v/>
      </c>
    </row>
    <row r="686" spans="5:5">
      <c r="E686" t="str" cm="1">
        <f t="array" ref="E686">IFERROR(INDEX(#REF!,MATCH(0,COUNTIF($E$600:E685,#REF!),0)),"")</f>
        <v/>
      </c>
    </row>
    <row r="687" spans="5:5">
      <c r="E687" t="str" cm="1">
        <f t="array" ref="E687">IFERROR(INDEX(#REF!,MATCH(0,COUNTIF($E$600:E686,#REF!),0)),"")</f>
        <v/>
      </c>
    </row>
    <row r="688" spans="5:5">
      <c r="E688" t="str" cm="1">
        <f t="array" ref="E688">IFERROR(INDEX(#REF!,MATCH(0,COUNTIF($E$600:E687,#REF!),0)),"")</f>
        <v/>
      </c>
    </row>
    <row r="689" spans="5:5">
      <c r="E689" t="str" cm="1">
        <f t="array" ref="E689">IFERROR(INDEX(#REF!,MATCH(0,COUNTIF($E$600:E688,#REF!),0)),"")</f>
        <v/>
      </c>
    </row>
    <row r="690" spans="5:5">
      <c r="E690" t="str" cm="1">
        <f t="array" ref="E690">IFERROR(INDEX(#REF!,MATCH(0,COUNTIF($E$600:E689,#REF!),0)),"")</f>
        <v/>
      </c>
    </row>
    <row r="691" spans="5:5">
      <c r="E691" t="str" cm="1">
        <f t="array" ref="E691">IFERROR(INDEX(#REF!,MATCH(0,COUNTIF($E$600:E690,#REF!),0)),"")</f>
        <v/>
      </c>
    </row>
    <row r="692" spans="5:5">
      <c r="E692" t="str" cm="1">
        <f t="array" ref="E692">IFERROR(INDEX(#REF!,MATCH(0,COUNTIF($E$600:E691,#REF!),0)),"")</f>
        <v/>
      </c>
    </row>
    <row r="693" spans="5:5">
      <c r="E693" t="str" cm="1">
        <f t="array" ref="E693">IFERROR(INDEX(#REF!,MATCH(0,COUNTIF($E$600:E692,#REF!),0)),"")</f>
        <v/>
      </c>
    </row>
    <row r="694" spans="5:5">
      <c r="E694" t="str" cm="1">
        <f t="array" ref="E694">IFERROR(INDEX(#REF!,MATCH(0,COUNTIF($E$600:E693,#REF!),0)),"")</f>
        <v/>
      </c>
    </row>
    <row r="695" spans="5:5">
      <c r="E695" t="str" cm="1">
        <f t="array" ref="E695">IFERROR(INDEX(#REF!,MATCH(0,COUNTIF($E$600:E694,#REF!),0)),"")</f>
        <v/>
      </c>
    </row>
    <row r="696" spans="5:5">
      <c r="E696" t="str" cm="1">
        <f t="array" ref="E696">IFERROR(INDEX(#REF!,MATCH(0,COUNTIF($E$600:E695,#REF!),0)),"")</f>
        <v/>
      </c>
    </row>
    <row r="697" spans="5:5">
      <c r="E697" t="str" cm="1">
        <f t="array" ref="E697">IFERROR(INDEX(#REF!,MATCH(0,COUNTIF($E$600:E696,#REF!),0)),"")</f>
        <v/>
      </c>
    </row>
    <row r="698" spans="5:5">
      <c r="E698" t="str" cm="1">
        <f t="array" ref="E698">IFERROR(INDEX(#REF!,MATCH(0,COUNTIF($E$600:E697,#REF!),0)),"")</f>
        <v/>
      </c>
    </row>
    <row r="699" spans="5:5">
      <c r="E699" t="str" cm="1">
        <f t="array" ref="E699">IFERROR(INDEX(#REF!,MATCH(0,COUNTIF($E$600:E698,#REF!),0)),"")</f>
        <v/>
      </c>
    </row>
    <row r="700" spans="5:5">
      <c r="E700" t="str" cm="1">
        <f t="array" ref="E700">IFERROR(INDEX(#REF!,MATCH(0,COUNTIF($E$600:E699,#REF!),0)),"")</f>
        <v/>
      </c>
    </row>
    <row r="701" spans="5:5">
      <c r="E701" t="str" cm="1">
        <f t="array" ref="E701">IFERROR(INDEX(#REF!,MATCH(0,COUNTIF($E$600:E700,#REF!),0)),"")</f>
        <v/>
      </c>
    </row>
    <row r="702" spans="5:5">
      <c r="E702" t="str" cm="1">
        <f t="array" ref="E702">IFERROR(INDEX(#REF!,MATCH(0,COUNTIF($E$600:E701,#REF!),0)),"")</f>
        <v/>
      </c>
    </row>
    <row r="703" spans="5:5">
      <c r="E703" t="str" cm="1">
        <f t="array" ref="E703">IFERROR(INDEX(#REF!,MATCH(0,COUNTIF($E$600:E702,#REF!),0)),"")</f>
        <v/>
      </c>
    </row>
    <row r="704" spans="5:5">
      <c r="E704" t="str" cm="1">
        <f t="array" ref="E704">IFERROR(INDEX(#REF!,MATCH(0,COUNTIF($E$600:E703,#REF!),0)),"")</f>
        <v/>
      </c>
    </row>
    <row r="705" spans="5:5">
      <c r="E705" t="str" cm="1">
        <f t="array" ref="E705">IFERROR(INDEX(#REF!,MATCH(0,COUNTIF($E$600:E704,#REF!),0)),"")</f>
        <v/>
      </c>
    </row>
    <row r="706" spans="5:5">
      <c r="E706" t="str" cm="1">
        <f t="array" ref="E706">IFERROR(INDEX(#REF!,MATCH(0,COUNTIF($E$600:E705,#REF!),0)),"")</f>
        <v/>
      </c>
    </row>
    <row r="707" spans="5:5">
      <c r="E707" t="str" cm="1">
        <f t="array" ref="E707">IFERROR(INDEX(#REF!,MATCH(0,COUNTIF($E$600:E706,#REF!),0)),"")</f>
        <v/>
      </c>
    </row>
    <row r="708" spans="5:5">
      <c r="E708" t="str" cm="1">
        <f t="array" ref="E708">IFERROR(INDEX(#REF!,MATCH(0,COUNTIF($E$600:E707,#REF!),0)),"")</f>
        <v/>
      </c>
    </row>
    <row r="709" spans="5:5">
      <c r="E709" t="str" cm="1">
        <f t="array" ref="E709">IFERROR(INDEX(#REF!,MATCH(0,COUNTIF($E$600:E708,#REF!),0)),"")</f>
        <v/>
      </c>
    </row>
    <row r="710" spans="5:5">
      <c r="E710" t="str" cm="1">
        <f t="array" ref="E710">IFERROR(INDEX(#REF!,MATCH(0,COUNTIF($E$600:E709,#REF!),0)),"")</f>
        <v/>
      </c>
    </row>
    <row r="711" spans="5:5">
      <c r="E711" t="str" cm="1">
        <f t="array" ref="E711">IFERROR(INDEX(#REF!,MATCH(0,COUNTIF($E$600:E710,#REF!),0)),"")</f>
        <v/>
      </c>
    </row>
    <row r="712" spans="5:5">
      <c r="E712" t="str" cm="1">
        <f t="array" ref="E712">IFERROR(INDEX(#REF!,MATCH(0,COUNTIF($E$600:E711,#REF!),0)),"")</f>
        <v/>
      </c>
    </row>
    <row r="713" spans="5:5">
      <c r="E713" t="str" cm="1">
        <f t="array" ref="E713">IFERROR(INDEX(#REF!,MATCH(0,COUNTIF($E$600:E712,#REF!),0)),"")</f>
        <v/>
      </c>
    </row>
    <row r="714" spans="5:5">
      <c r="E714" t="str" cm="1">
        <f t="array" ref="E714">IFERROR(INDEX(#REF!,MATCH(0,COUNTIF($E$600:E713,#REF!),0)),"")</f>
        <v/>
      </c>
    </row>
    <row r="715" spans="5:5">
      <c r="E715" t="str" cm="1">
        <f t="array" ref="E715">IFERROR(INDEX(#REF!,MATCH(0,COUNTIF($E$600:E714,#REF!),0)),"")</f>
        <v/>
      </c>
    </row>
    <row r="716" spans="5:5">
      <c r="E716" t="str" cm="1">
        <f t="array" ref="E716">IFERROR(INDEX(#REF!,MATCH(0,COUNTIF($E$600:E715,#REF!),0)),"")</f>
        <v/>
      </c>
    </row>
    <row r="717" spans="5:5">
      <c r="E717" t="str" cm="1">
        <f t="array" ref="E717">IFERROR(INDEX(#REF!,MATCH(0,COUNTIF($E$600:E716,#REF!),0)),"")</f>
        <v/>
      </c>
    </row>
    <row r="718" spans="5:5">
      <c r="E718" t="str" cm="1">
        <f t="array" ref="E718">IFERROR(INDEX(#REF!,MATCH(0,COUNTIF($E$600:E717,#REF!),0)),"")</f>
        <v/>
      </c>
    </row>
    <row r="719" spans="5:5">
      <c r="E719" t="str" cm="1">
        <f t="array" ref="E719">IFERROR(INDEX(#REF!,MATCH(0,COUNTIF($E$600:E718,#REF!),0)),"")</f>
        <v/>
      </c>
    </row>
    <row r="720" spans="5:5">
      <c r="E720" t="str" cm="1">
        <f t="array" ref="E720">IFERROR(INDEX(#REF!,MATCH(0,COUNTIF($E$600:E719,#REF!),0)),"")</f>
        <v/>
      </c>
    </row>
    <row r="721" spans="5:5">
      <c r="E721" t="str" cm="1">
        <f t="array" ref="E721">IFERROR(INDEX(#REF!,MATCH(0,COUNTIF($E$600:E720,#REF!),0)),"")</f>
        <v/>
      </c>
    </row>
    <row r="722" spans="5:5">
      <c r="E722" t="str" cm="1">
        <f t="array" ref="E722">IFERROR(INDEX(#REF!,MATCH(0,COUNTIF($E$600:E721,#REF!),0)),"")</f>
        <v/>
      </c>
    </row>
    <row r="723" spans="5:5">
      <c r="E723" t="str" cm="1">
        <f t="array" ref="E723">IFERROR(INDEX(#REF!,MATCH(0,COUNTIF($E$600:E722,#REF!),0)),"")</f>
        <v/>
      </c>
    </row>
    <row r="724" spans="5:5">
      <c r="E724" t="str" cm="1">
        <f t="array" ref="E724">IFERROR(INDEX(#REF!,MATCH(0,COUNTIF($E$600:E723,#REF!),0)),"")</f>
        <v/>
      </c>
    </row>
    <row r="725" spans="5:5">
      <c r="E725" t="str" cm="1">
        <f t="array" ref="E725">IFERROR(INDEX(#REF!,MATCH(0,COUNTIF($E$600:E724,#REF!),0)),"")</f>
        <v/>
      </c>
    </row>
    <row r="726" spans="5:5">
      <c r="E726" t="str" cm="1">
        <f t="array" ref="E726">IFERROR(INDEX(#REF!,MATCH(0,COUNTIF($E$600:E725,#REF!),0)),"")</f>
        <v/>
      </c>
    </row>
    <row r="727" spans="5:5">
      <c r="E727" t="str" cm="1">
        <f t="array" ref="E727">IFERROR(INDEX(#REF!,MATCH(0,COUNTIF($E$600:E726,#REF!),0)),"")</f>
        <v/>
      </c>
    </row>
    <row r="728" spans="5:5">
      <c r="E728" t="str" cm="1">
        <f t="array" ref="E728">IFERROR(INDEX(#REF!,MATCH(0,COUNTIF($E$600:E727,#REF!),0)),"")</f>
        <v/>
      </c>
    </row>
    <row r="729" spans="5:5">
      <c r="E729" t="str" cm="1">
        <f t="array" ref="E729">IFERROR(INDEX(#REF!,MATCH(0,COUNTIF($E$600:E728,#REF!),0)),"")</f>
        <v/>
      </c>
    </row>
    <row r="730" spans="5:5">
      <c r="E730" t="str" cm="1">
        <f t="array" ref="E730">IFERROR(INDEX(#REF!,MATCH(0,COUNTIF($E$600:E729,#REF!),0)),"")</f>
        <v/>
      </c>
    </row>
    <row r="731" spans="5:5">
      <c r="E731" t="str" cm="1">
        <f t="array" ref="E731">IFERROR(INDEX(#REF!,MATCH(0,COUNTIF($E$600:E730,#REF!),0)),"")</f>
        <v/>
      </c>
    </row>
    <row r="732" spans="5:5">
      <c r="E732" t="str" cm="1">
        <f t="array" ref="E732">IFERROR(INDEX(#REF!,MATCH(0,COUNTIF($E$600:E731,#REF!),0)),"")</f>
        <v/>
      </c>
    </row>
    <row r="733" spans="5:5">
      <c r="E733" t="str" cm="1">
        <f t="array" ref="E733">IFERROR(INDEX(#REF!,MATCH(0,COUNTIF($E$600:E732,#REF!),0)),"")</f>
        <v/>
      </c>
    </row>
    <row r="734" spans="5:5">
      <c r="E734" t="str" cm="1">
        <f t="array" ref="E734">IFERROR(INDEX(#REF!,MATCH(0,COUNTIF($E$600:E733,#REF!),0)),"")</f>
        <v/>
      </c>
    </row>
    <row r="735" spans="5:5">
      <c r="E735" t="str" cm="1">
        <f t="array" ref="E735">IFERROR(INDEX(#REF!,MATCH(0,COUNTIF($E$600:E734,#REF!),0)),"")</f>
        <v/>
      </c>
    </row>
    <row r="736" spans="5:5">
      <c r="E736" t="str" cm="1">
        <f t="array" ref="E736">IFERROR(INDEX(#REF!,MATCH(0,COUNTIF($E$600:E735,#REF!),0)),"")</f>
        <v/>
      </c>
    </row>
    <row r="737" spans="5:5">
      <c r="E737" t="str" cm="1">
        <f t="array" ref="E737">IFERROR(INDEX(#REF!,MATCH(0,COUNTIF($E$600:E736,#REF!),0)),"")</f>
        <v/>
      </c>
    </row>
    <row r="738" spans="5:5">
      <c r="E738" t="str" cm="1">
        <f t="array" ref="E738">IFERROR(INDEX(#REF!,MATCH(0,COUNTIF($E$600:E737,#REF!),0)),"")</f>
        <v/>
      </c>
    </row>
    <row r="739" spans="5:5">
      <c r="E739" t="str" cm="1">
        <f t="array" ref="E739">IFERROR(INDEX(#REF!,MATCH(0,COUNTIF($E$600:E738,#REF!),0)),"")</f>
        <v/>
      </c>
    </row>
    <row r="740" spans="5:5">
      <c r="E740" t="str" cm="1">
        <f t="array" ref="E740">IFERROR(INDEX(#REF!,MATCH(0,COUNTIF($E$600:E739,#REF!),0)),"")</f>
        <v/>
      </c>
    </row>
    <row r="741" spans="5:5">
      <c r="E741" t="str" cm="1">
        <f t="array" ref="E741">IFERROR(INDEX(#REF!,MATCH(0,COUNTIF($E$600:E740,#REF!),0)),"")</f>
        <v/>
      </c>
    </row>
    <row r="742" spans="5:5">
      <c r="E742" t="str" cm="1">
        <f t="array" ref="E742">IFERROR(INDEX(#REF!,MATCH(0,COUNTIF($E$600:E741,#REF!),0)),"")</f>
        <v/>
      </c>
    </row>
    <row r="743" spans="5:5">
      <c r="E743" t="str" cm="1">
        <f t="array" ref="E743">IFERROR(INDEX(#REF!,MATCH(0,COUNTIF($E$600:E742,#REF!),0)),"")</f>
        <v/>
      </c>
    </row>
    <row r="744" spans="5:5">
      <c r="E744" t="str" cm="1">
        <f t="array" ref="E744">IFERROR(INDEX(#REF!,MATCH(0,COUNTIF($E$600:E743,#REF!),0)),"")</f>
        <v/>
      </c>
    </row>
    <row r="745" spans="5:5">
      <c r="E745" t="str" cm="1">
        <f t="array" ref="E745">IFERROR(INDEX(#REF!,MATCH(0,COUNTIF($E$600:E744,#REF!),0)),"")</f>
        <v/>
      </c>
    </row>
    <row r="746" spans="5:5">
      <c r="E746" t="str" cm="1">
        <f t="array" ref="E746">IFERROR(INDEX(#REF!,MATCH(0,COUNTIF($E$600:E745,#REF!),0)),"")</f>
        <v/>
      </c>
    </row>
    <row r="747" spans="5:5">
      <c r="E747" t="str" cm="1">
        <f t="array" ref="E747">IFERROR(INDEX(#REF!,MATCH(0,COUNTIF($E$600:E746,#REF!),0)),"")</f>
        <v/>
      </c>
    </row>
    <row r="748" spans="5:5">
      <c r="E748" t="str" cm="1">
        <f t="array" ref="E748">IFERROR(INDEX(#REF!,MATCH(0,COUNTIF($E$600:E747,#REF!),0)),"")</f>
        <v/>
      </c>
    </row>
    <row r="749" spans="5:5">
      <c r="E749" t="str" cm="1">
        <f t="array" ref="E749">IFERROR(INDEX(#REF!,MATCH(0,COUNTIF($E$600:E748,#REF!),0)),"")</f>
        <v/>
      </c>
    </row>
    <row r="750" spans="5:5">
      <c r="E750" t="str" cm="1">
        <f t="array" ref="E750">IFERROR(INDEX(#REF!,MATCH(0,COUNTIF($E$600:E749,#REF!),0)),"")</f>
        <v/>
      </c>
    </row>
    <row r="751" spans="5:5">
      <c r="E751" t="str" cm="1">
        <f t="array" ref="E751">IFERROR(INDEX(#REF!,MATCH(0,COUNTIF($E$750:E750,#REF!),0)),"")</f>
        <v/>
      </c>
    </row>
    <row r="752" spans="5:5">
      <c r="E752" t="str" cm="1">
        <f t="array" ref="E752">IFERROR(INDEX(#REF!,MATCH(0,COUNTIF($E$750:E751,#REF!),0)),"")</f>
        <v/>
      </c>
    </row>
    <row r="753" spans="5:5">
      <c r="E753" t="str" cm="1">
        <f t="array" ref="E753">IFERROR(INDEX(#REF!,MATCH(0,COUNTIF($E$750:E752,#REF!),0)),"")</f>
        <v/>
      </c>
    </row>
    <row r="754" spans="5:5">
      <c r="E754" t="str" cm="1">
        <f t="array" ref="E754">IFERROR(INDEX(#REF!,MATCH(0,COUNTIF($E$750:E753,#REF!),0)),"")</f>
        <v/>
      </c>
    </row>
    <row r="755" spans="5:5">
      <c r="E755" t="str" cm="1">
        <f t="array" ref="E755">IFERROR(INDEX(#REF!,MATCH(0,COUNTIF($E$750:E754,#REF!),0)),"")</f>
        <v/>
      </c>
    </row>
    <row r="756" spans="5:5">
      <c r="E756" t="str" cm="1">
        <f t="array" ref="E756">IFERROR(INDEX(#REF!,MATCH(0,COUNTIF($E$750:E755,#REF!),0)),"")</f>
        <v/>
      </c>
    </row>
    <row r="757" spans="5:5">
      <c r="E757" t="str" cm="1">
        <f t="array" ref="E757">IFERROR(INDEX(#REF!,MATCH(0,COUNTIF($E$750:E756,#REF!),0)),"")</f>
        <v/>
      </c>
    </row>
    <row r="758" spans="5:5">
      <c r="E758" t="str" cm="1">
        <f t="array" ref="E758">IFERROR(INDEX(#REF!,MATCH(0,COUNTIF($E$750:E757,#REF!),0)),"")</f>
        <v/>
      </c>
    </row>
    <row r="759" spans="5:5">
      <c r="E759" t="str" cm="1">
        <f t="array" ref="E759">IFERROR(INDEX(#REF!,MATCH(0,COUNTIF($E$750:E758,#REF!),0)),"")</f>
        <v/>
      </c>
    </row>
    <row r="760" spans="5:5">
      <c r="E760" t="str" cm="1">
        <f t="array" ref="E760">IFERROR(INDEX(#REF!,MATCH(0,COUNTIF($E$750:E759,#REF!),0)),"")</f>
        <v/>
      </c>
    </row>
    <row r="761" spans="5:5">
      <c r="E761" t="str" cm="1">
        <f t="array" ref="E761">IFERROR(INDEX(#REF!,MATCH(0,COUNTIF($E$750:E760,#REF!),0)),"")</f>
        <v/>
      </c>
    </row>
    <row r="762" spans="5:5">
      <c r="E762" t="str" cm="1">
        <f t="array" ref="E762">IFERROR(INDEX(#REF!,MATCH(0,COUNTIF($E$750:E761,#REF!),0)),"")</f>
        <v/>
      </c>
    </row>
    <row r="763" spans="5:5">
      <c r="E763" t="str" cm="1">
        <f t="array" ref="E763">IFERROR(INDEX(#REF!,MATCH(0,COUNTIF($E$750:E762,#REF!),0)),"")</f>
        <v/>
      </c>
    </row>
    <row r="764" spans="5:5">
      <c r="E764" t="str" cm="1">
        <f t="array" ref="E764">IFERROR(INDEX(#REF!,MATCH(0,COUNTIF($E$750:E763,#REF!),0)),"")</f>
        <v/>
      </c>
    </row>
    <row r="765" spans="5:5">
      <c r="E765" t="str" cm="1">
        <f t="array" ref="E765">IFERROR(INDEX(#REF!,MATCH(0,COUNTIF($E$750:E764,#REF!),0)),"")</f>
        <v/>
      </c>
    </row>
    <row r="766" spans="5:5">
      <c r="E766" t="str" cm="1">
        <f t="array" ref="E766">IFERROR(INDEX(#REF!,MATCH(0,COUNTIF($E$750:E765,#REF!),0)),"")</f>
        <v/>
      </c>
    </row>
    <row r="767" spans="5:5">
      <c r="E767" t="str" cm="1">
        <f t="array" ref="E767">IFERROR(INDEX(#REF!,MATCH(0,COUNTIF($E$750:E766,#REF!),0)),"")</f>
        <v/>
      </c>
    </row>
    <row r="768" spans="5:5">
      <c r="E768" t="str" cm="1">
        <f t="array" ref="E768">IFERROR(INDEX(#REF!,MATCH(0,COUNTIF($E$750:E767,#REF!),0)),"")</f>
        <v/>
      </c>
    </row>
    <row r="769" spans="5:5">
      <c r="E769" t="str" cm="1">
        <f t="array" ref="E769">IFERROR(INDEX(#REF!,MATCH(0,COUNTIF($E$750:E768,#REF!),0)),"")</f>
        <v/>
      </c>
    </row>
    <row r="770" spans="5:5">
      <c r="E770" t="str" cm="1">
        <f t="array" ref="E770">IFERROR(INDEX(#REF!,MATCH(0,COUNTIF($E$750:E769,#REF!),0)),"")</f>
        <v/>
      </c>
    </row>
    <row r="771" spans="5:5">
      <c r="E771" t="str" cm="1">
        <f t="array" ref="E771">IFERROR(INDEX(#REF!,MATCH(0,COUNTIF($E$750:E770,#REF!),0)),"")</f>
        <v/>
      </c>
    </row>
    <row r="772" spans="5:5">
      <c r="E772" t="str" cm="1">
        <f t="array" ref="E772">IFERROR(INDEX(#REF!,MATCH(0,COUNTIF($E$750:E771,#REF!),0)),"")</f>
        <v/>
      </c>
    </row>
    <row r="773" spans="5:5">
      <c r="E773" t="str" cm="1">
        <f t="array" ref="E773">IFERROR(INDEX(#REF!,MATCH(0,COUNTIF($E$750:E772,#REF!),0)),"")</f>
        <v/>
      </c>
    </row>
    <row r="774" spans="5:5">
      <c r="E774" t="str" cm="1">
        <f t="array" ref="E774">IFERROR(INDEX(#REF!,MATCH(0,COUNTIF($E$750:E773,#REF!),0)),"")</f>
        <v/>
      </c>
    </row>
    <row r="775" spans="5:5">
      <c r="E775" t="str" cm="1">
        <f t="array" ref="E775">IFERROR(INDEX(#REF!,MATCH(0,COUNTIF($E$750:E774,#REF!),0)),"")</f>
        <v/>
      </c>
    </row>
    <row r="776" spans="5:5">
      <c r="E776" t="str" cm="1">
        <f t="array" ref="E776">IFERROR(INDEX(#REF!,MATCH(0,COUNTIF($E$750:E775,#REF!),0)),"")</f>
        <v/>
      </c>
    </row>
    <row r="777" spans="5:5">
      <c r="E777" t="str" cm="1">
        <f t="array" ref="E777">IFERROR(INDEX(#REF!,MATCH(0,COUNTIF($E$750:E776,#REF!),0)),"")</f>
        <v/>
      </c>
    </row>
    <row r="778" spans="5:5">
      <c r="E778" t="str" cm="1">
        <f t="array" ref="E778">IFERROR(INDEX(#REF!,MATCH(0,COUNTIF($E$750:E777,#REF!),0)),"")</f>
        <v/>
      </c>
    </row>
    <row r="779" spans="5:5">
      <c r="E779" t="str" cm="1">
        <f t="array" ref="E779">IFERROR(INDEX(#REF!,MATCH(0,COUNTIF($E$750:E778,#REF!),0)),"")</f>
        <v/>
      </c>
    </row>
    <row r="780" spans="5:5">
      <c r="E780" t="str" cm="1">
        <f t="array" ref="E780">IFERROR(INDEX(#REF!,MATCH(0,COUNTIF($E$750:E779,#REF!),0)),"")</f>
        <v/>
      </c>
    </row>
    <row r="781" spans="5:5">
      <c r="E781" t="str" cm="1">
        <f t="array" ref="E781">IFERROR(INDEX(#REF!,MATCH(0,COUNTIF($E$750:E780,#REF!),0)),"")</f>
        <v/>
      </c>
    </row>
    <row r="782" spans="5:5">
      <c r="E782" t="str" cm="1">
        <f t="array" ref="E782">IFERROR(INDEX(#REF!,MATCH(0,COUNTIF($E$750:E781,#REF!),0)),"")</f>
        <v/>
      </c>
    </row>
    <row r="783" spans="5:5">
      <c r="E783" t="str" cm="1">
        <f t="array" ref="E783">IFERROR(INDEX(#REF!,MATCH(0,COUNTIF($E$750:E782,#REF!),0)),"")</f>
        <v/>
      </c>
    </row>
    <row r="784" spans="5:5">
      <c r="E784" t="str" cm="1">
        <f t="array" ref="E784">IFERROR(INDEX(#REF!,MATCH(0,COUNTIF($E$750:E783,#REF!),0)),"")</f>
        <v/>
      </c>
    </row>
    <row r="785" spans="5:5">
      <c r="E785" t="str" cm="1">
        <f t="array" ref="E785">IFERROR(INDEX(#REF!,MATCH(0,COUNTIF($E$750:E784,#REF!),0)),"")</f>
        <v/>
      </c>
    </row>
    <row r="786" spans="5:5">
      <c r="E786" t="str" cm="1">
        <f t="array" ref="E786">IFERROR(INDEX(#REF!,MATCH(0,COUNTIF($E$750:E785,#REF!),0)),"")</f>
        <v/>
      </c>
    </row>
    <row r="787" spans="5:5">
      <c r="E787" t="str" cm="1">
        <f t="array" ref="E787">IFERROR(INDEX(#REF!,MATCH(0,COUNTIF($E$750:E786,#REF!),0)),"")</f>
        <v/>
      </c>
    </row>
    <row r="788" spans="5:5">
      <c r="E788" t="str" cm="1">
        <f t="array" ref="E788">IFERROR(INDEX(#REF!,MATCH(0,COUNTIF($E$750:E787,#REF!),0)),"")</f>
        <v/>
      </c>
    </row>
    <row r="789" spans="5:5">
      <c r="E789" t="str" cm="1">
        <f t="array" ref="E789">IFERROR(INDEX(#REF!,MATCH(0,COUNTIF($E$750:E788,#REF!),0)),"")</f>
        <v/>
      </c>
    </row>
    <row r="790" spans="5:5">
      <c r="E790" t="str" cm="1">
        <f t="array" ref="E790">IFERROR(INDEX(#REF!,MATCH(0,COUNTIF($E$750:E789,#REF!),0)),"")</f>
        <v/>
      </c>
    </row>
    <row r="791" spans="5:5">
      <c r="E791" t="str" cm="1">
        <f t="array" ref="E791">IFERROR(INDEX(#REF!,MATCH(0,COUNTIF($E$750:E790,#REF!),0)),"")</f>
        <v/>
      </c>
    </row>
    <row r="792" spans="5:5">
      <c r="E792" t="str" cm="1">
        <f t="array" ref="E792">IFERROR(INDEX(#REF!,MATCH(0,COUNTIF($E$750:E791,#REF!),0)),"")</f>
        <v/>
      </c>
    </row>
    <row r="793" spans="5:5">
      <c r="E793" t="str" cm="1">
        <f t="array" ref="E793">IFERROR(INDEX(#REF!,MATCH(0,COUNTIF($E$750:E792,#REF!),0)),"")</f>
        <v/>
      </c>
    </row>
    <row r="794" spans="5:5">
      <c r="E794" t="str" cm="1">
        <f t="array" ref="E794">IFERROR(INDEX(#REF!,MATCH(0,COUNTIF($E$750:E793,#REF!),0)),"")</f>
        <v/>
      </c>
    </row>
    <row r="795" spans="5:5">
      <c r="E795" t="str" cm="1">
        <f t="array" ref="E795">IFERROR(INDEX(#REF!,MATCH(0,COUNTIF($E$750:E794,#REF!),0)),"")</f>
        <v/>
      </c>
    </row>
    <row r="796" spans="5:5">
      <c r="E796" t="str" cm="1">
        <f t="array" ref="E796">IFERROR(INDEX(#REF!,MATCH(0,COUNTIF($E$750:E795,#REF!),0)),"")</f>
        <v/>
      </c>
    </row>
    <row r="797" spans="5:5">
      <c r="E797" t="str" cm="1">
        <f t="array" ref="E797">IFERROR(INDEX(#REF!,MATCH(0,COUNTIF($E$750:E796,#REF!),0)),"")</f>
        <v/>
      </c>
    </row>
    <row r="798" spans="5:5">
      <c r="E798" t="str" cm="1">
        <f t="array" ref="E798">IFERROR(INDEX(#REF!,MATCH(0,COUNTIF($E$750:E797,#REF!),0)),"")</f>
        <v/>
      </c>
    </row>
    <row r="799" spans="5:5">
      <c r="E799" t="str" cm="1">
        <f t="array" ref="E799">IFERROR(INDEX(#REF!,MATCH(0,COUNTIF($E$750:E798,#REF!),0)),"")</f>
        <v/>
      </c>
    </row>
    <row r="800" spans="5:5">
      <c r="E800" t="str" cm="1">
        <f t="array" ref="E800">IFERROR(INDEX(#REF!,MATCH(0,COUNTIF($E$750:E799,#REF!),0)),"")</f>
        <v/>
      </c>
    </row>
    <row r="801" spans="5:5">
      <c r="E801" t="str" cm="1">
        <f t="array" ref="E801">IFERROR(INDEX(#REF!,MATCH(0,COUNTIF($E$750:E800,#REF!),0)),"")</f>
        <v/>
      </c>
    </row>
    <row r="802" spans="5:5">
      <c r="E802" t="str" cm="1">
        <f t="array" ref="E802">IFERROR(INDEX(#REF!,MATCH(0,COUNTIF($E$750:E801,#REF!),0)),"")</f>
        <v/>
      </c>
    </row>
    <row r="803" spans="5:5">
      <c r="E803" t="str" cm="1">
        <f t="array" ref="E803">IFERROR(INDEX(#REF!,MATCH(0,COUNTIF($E$750:E802,#REF!),0)),"")</f>
        <v/>
      </c>
    </row>
    <row r="804" spans="5:5">
      <c r="E804" t="str" cm="1">
        <f t="array" ref="E804">IFERROR(INDEX(#REF!,MATCH(0,COUNTIF($E$750:E803,#REF!),0)),"")</f>
        <v/>
      </c>
    </row>
    <row r="805" spans="5:5">
      <c r="E805" t="str" cm="1">
        <f t="array" ref="E805">IFERROR(INDEX(#REF!,MATCH(0,COUNTIF($E$750:E804,#REF!),0)),"")</f>
        <v/>
      </c>
    </row>
    <row r="806" spans="5:5">
      <c r="E806" t="str" cm="1">
        <f t="array" ref="E806">IFERROR(INDEX(#REF!,MATCH(0,COUNTIF($E$750:E805,#REF!),0)),"")</f>
        <v/>
      </c>
    </row>
    <row r="807" spans="5:5">
      <c r="E807" t="str" cm="1">
        <f t="array" ref="E807">IFERROR(INDEX(#REF!,MATCH(0,COUNTIF($E$750:E806,#REF!),0)),"")</f>
        <v/>
      </c>
    </row>
    <row r="808" spans="5:5">
      <c r="E808" t="str" cm="1">
        <f t="array" ref="E808">IFERROR(INDEX(#REF!,MATCH(0,COUNTIF($E$750:E807,#REF!),0)),"")</f>
        <v/>
      </c>
    </row>
    <row r="809" spans="5:5">
      <c r="E809" t="str" cm="1">
        <f t="array" ref="E809">IFERROR(INDEX(#REF!,MATCH(0,COUNTIF($E$750:E808,#REF!),0)),"")</f>
        <v/>
      </c>
    </row>
    <row r="810" spans="5:5">
      <c r="E810" t="str" cm="1">
        <f t="array" ref="E810">IFERROR(INDEX(#REF!,MATCH(0,COUNTIF($E$750:E809,#REF!),0)),"")</f>
        <v/>
      </c>
    </row>
    <row r="811" spans="5:5">
      <c r="E811" t="str" cm="1">
        <f t="array" ref="E811">IFERROR(INDEX(#REF!,MATCH(0,COUNTIF($E$750:E810,#REF!),0)),"")</f>
        <v/>
      </c>
    </row>
    <row r="812" spans="5:5">
      <c r="E812" t="str" cm="1">
        <f t="array" ref="E812">IFERROR(INDEX(#REF!,MATCH(0,COUNTIF($E$750:E811,#REF!),0)),"")</f>
        <v/>
      </c>
    </row>
    <row r="813" spans="5:5">
      <c r="E813" t="str" cm="1">
        <f t="array" ref="E813">IFERROR(INDEX(#REF!,MATCH(0,COUNTIF($E$750:E812,#REF!),0)),"")</f>
        <v/>
      </c>
    </row>
    <row r="814" spans="5:5">
      <c r="E814" t="str" cm="1">
        <f t="array" ref="E814">IFERROR(INDEX(#REF!,MATCH(0,COUNTIF($E$750:E813,#REF!),0)),"")</f>
        <v/>
      </c>
    </row>
    <row r="815" spans="5:5">
      <c r="E815" t="str" cm="1">
        <f t="array" ref="E815">IFERROR(INDEX(#REF!,MATCH(0,COUNTIF($E$750:E814,#REF!),0)),"")</f>
        <v/>
      </c>
    </row>
    <row r="816" spans="5:5">
      <c r="E816" t="str" cm="1">
        <f t="array" ref="E816">IFERROR(INDEX(#REF!,MATCH(0,COUNTIF($E$750:E815,#REF!),0)),"")</f>
        <v/>
      </c>
    </row>
    <row r="817" spans="5:5">
      <c r="E817" t="str" cm="1">
        <f t="array" ref="E817">IFERROR(INDEX(#REF!,MATCH(0,COUNTIF($E$750:E816,#REF!),0)),"")</f>
        <v/>
      </c>
    </row>
    <row r="818" spans="5:5">
      <c r="E818" t="str" cm="1">
        <f t="array" ref="E818">IFERROR(INDEX(#REF!,MATCH(0,COUNTIF($E$750:E817,#REF!),0)),"")</f>
        <v/>
      </c>
    </row>
    <row r="819" spans="5:5">
      <c r="E819" t="str" cm="1">
        <f t="array" ref="E819">IFERROR(INDEX(#REF!,MATCH(0,COUNTIF($E$750:E818,#REF!),0)),"")</f>
        <v/>
      </c>
    </row>
    <row r="820" spans="5:5">
      <c r="E820" t="str" cm="1">
        <f t="array" ref="E820">IFERROR(INDEX(#REF!,MATCH(0,COUNTIF($E$750:E819,#REF!),0)),"")</f>
        <v/>
      </c>
    </row>
    <row r="821" spans="5:5">
      <c r="E821" t="str" cm="1">
        <f t="array" ref="E821">IFERROR(INDEX(#REF!,MATCH(0,COUNTIF($E$750:E820,#REF!),0)),"")</f>
        <v/>
      </c>
    </row>
    <row r="822" spans="5:5">
      <c r="E822" t="str" cm="1">
        <f t="array" ref="E822">IFERROR(INDEX(#REF!,MATCH(0,COUNTIF($E$750:E821,#REF!),0)),"")</f>
        <v/>
      </c>
    </row>
    <row r="823" spans="5:5">
      <c r="E823" t="str" cm="1">
        <f t="array" ref="E823">IFERROR(INDEX(#REF!,MATCH(0,COUNTIF($E$750:E822,#REF!),0)),"")</f>
        <v/>
      </c>
    </row>
    <row r="824" spans="5:5">
      <c r="E824" t="str" cm="1">
        <f t="array" ref="E824">IFERROR(INDEX(#REF!,MATCH(0,COUNTIF($E$750:E823,#REF!),0)),"")</f>
        <v/>
      </c>
    </row>
    <row r="825" spans="5:5">
      <c r="E825" t="str" cm="1">
        <f t="array" ref="E825">IFERROR(INDEX(#REF!,MATCH(0,COUNTIF($E$750:E824,#REF!),0)),"")</f>
        <v/>
      </c>
    </row>
    <row r="826" spans="5:5">
      <c r="E826" t="str" cm="1">
        <f t="array" ref="E826">IFERROR(INDEX(#REF!,MATCH(0,COUNTIF($E$750:E825,#REF!),0)),"")</f>
        <v/>
      </c>
    </row>
    <row r="827" spans="5:5">
      <c r="E827" t="str" cm="1">
        <f t="array" ref="E827">IFERROR(INDEX(#REF!,MATCH(0,COUNTIF($E$750:E826,#REF!),0)),"")</f>
        <v/>
      </c>
    </row>
    <row r="828" spans="5:5">
      <c r="E828" t="str" cm="1">
        <f t="array" ref="E828">IFERROR(INDEX(#REF!,MATCH(0,COUNTIF($E$750:E827,#REF!),0)),"")</f>
        <v/>
      </c>
    </row>
    <row r="829" spans="5:5">
      <c r="E829" t="str" cm="1">
        <f t="array" ref="E829">IFERROR(INDEX(#REF!,MATCH(0,COUNTIF($E$750:E828,#REF!),0)),"")</f>
        <v/>
      </c>
    </row>
    <row r="830" spans="5:5">
      <c r="E830" t="str" cm="1">
        <f t="array" ref="E830">IFERROR(INDEX(#REF!,MATCH(0,COUNTIF($E$750:E829,#REF!),0)),"")</f>
        <v/>
      </c>
    </row>
    <row r="831" spans="5:5">
      <c r="E831" t="str" cm="1">
        <f t="array" ref="E831">IFERROR(INDEX(#REF!,MATCH(0,COUNTIF($E$750:E830,#REF!),0)),"")</f>
        <v/>
      </c>
    </row>
    <row r="832" spans="5:5">
      <c r="E832" t="str" cm="1">
        <f t="array" ref="E832">IFERROR(INDEX(#REF!,MATCH(0,COUNTIF($E$750:E831,#REF!),0)),"")</f>
        <v/>
      </c>
    </row>
    <row r="833" spans="5:5">
      <c r="E833" t="str" cm="1">
        <f t="array" ref="E833">IFERROR(INDEX(#REF!,MATCH(0,COUNTIF($E$750:E832,#REF!),0)),"")</f>
        <v/>
      </c>
    </row>
    <row r="834" spans="5:5">
      <c r="E834" t="str" cm="1">
        <f t="array" ref="E834">IFERROR(INDEX(#REF!,MATCH(0,COUNTIF($E$750:E833,#REF!),0)),"")</f>
        <v/>
      </c>
    </row>
    <row r="835" spans="5:5">
      <c r="E835" t="str" cm="1">
        <f t="array" ref="E835">IFERROR(INDEX(#REF!,MATCH(0,COUNTIF($E$750:E834,#REF!),0)),"")</f>
        <v/>
      </c>
    </row>
    <row r="836" spans="5:5">
      <c r="E836" t="str" cm="1">
        <f t="array" ref="E836">IFERROR(INDEX(#REF!,MATCH(0,COUNTIF($E$750:E835,#REF!),0)),"")</f>
        <v/>
      </c>
    </row>
    <row r="837" spans="5:5">
      <c r="E837" t="str" cm="1">
        <f t="array" ref="E837">IFERROR(INDEX(#REF!,MATCH(0,COUNTIF($E$750:E836,#REF!),0)),"")</f>
        <v/>
      </c>
    </row>
    <row r="838" spans="5:5">
      <c r="E838" t="str" cm="1">
        <f t="array" ref="E838">IFERROR(INDEX(#REF!,MATCH(0,COUNTIF($E$750:E837,#REF!),0)),"")</f>
        <v/>
      </c>
    </row>
    <row r="839" spans="5:5">
      <c r="E839" t="str" cm="1">
        <f t="array" ref="E839">IFERROR(INDEX(#REF!,MATCH(0,COUNTIF($E$750:E838,#REF!),0)),"")</f>
        <v/>
      </c>
    </row>
    <row r="840" spans="5:5">
      <c r="E840" t="str" cm="1">
        <f t="array" ref="E840">IFERROR(INDEX(#REF!,MATCH(0,COUNTIF($E$750:E839,#REF!),0)),"")</f>
        <v/>
      </c>
    </row>
    <row r="841" spans="5:5">
      <c r="E841" t="str" cm="1">
        <f t="array" ref="E841">IFERROR(INDEX(#REF!,MATCH(0,COUNTIF($E$750:E840,#REF!),0)),"")</f>
        <v/>
      </c>
    </row>
    <row r="842" spans="5:5">
      <c r="E842" t="str" cm="1">
        <f t="array" ref="E842">IFERROR(INDEX(#REF!,MATCH(0,COUNTIF($E$750:E841,#REF!),0)),"")</f>
        <v/>
      </c>
    </row>
    <row r="843" spans="5:5">
      <c r="E843" t="str" cm="1">
        <f t="array" ref="E843">IFERROR(INDEX(#REF!,MATCH(0,COUNTIF($E$750:E842,#REF!),0)),"")</f>
        <v/>
      </c>
    </row>
    <row r="844" spans="5:5">
      <c r="E844" t="str" cm="1">
        <f t="array" ref="E844">IFERROR(INDEX(#REF!,MATCH(0,COUNTIF($E$750:E843,#REF!),0)),"")</f>
        <v/>
      </c>
    </row>
    <row r="845" spans="5:5">
      <c r="E845" t="str" cm="1">
        <f t="array" ref="E845">IFERROR(INDEX(#REF!,MATCH(0,COUNTIF($E$750:E844,#REF!),0)),"")</f>
        <v/>
      </c>
    </row>
    <row r="846" spans="5:5">
      <c r="E846" t="str" cm="1">
        <f t="array" ref="E846">IFERROR(INDEX(#REF!,MATCH(0,COUNTIF($E$750:E845,#REF!),0)),"")</f>
        <v/>
      </c>
    </row>
    <row r="847" spans="5:5">
      <c r="E847" t="str" cm="1">
        <f t="array" ref="E847">IFERROR(INDEX(#REF!,MATCH(0,COUNTIF($E$750:E846,#REF!),0)),"")</f>
        <v/>
      </c>
    </row>
    <row r="848" spans="5:5">
      <c r="E848" t="str" cm="1">
        <f t="array" ref="E848">IFERROR(INDEX(#REF!,MATCH(0,COUNTIF($E$750:E847,#REF!),0)),"")</f>
        <v/>
      </c>
    </row>
    <row r="849" spans="5:5">
      <c r="E849" t="str" cm="1">
        <f t="array" ref="E849">IFERROR(INDEX(#REF!,MATCH(0,COUNTIF($E$750:E848,#REF!),0)),"")</f>
        <v/>
      </c>
    </row>
    <row r="850" spans="5:5">
      <c r="E850" t="str" cm="1">
        <f t="array" ref="E850">IFERROR(INDEX(#REF!,MATCH(0,COUNTIF($E$750:E849,#REF!),0)),"")</f>
        <v/>
      </c>
    </row>
    <row r="851" spans="5:5">
      <c r="E851" t="str" cm="1">
        <f t="array" ref="E851">IFERROR(INDEX(#REF!,MATCH(0,COUNTIF($E$750:E850,#REF!),0)),"")</f>
        <v/>
      </c>
    </row>
    <row r="852" spans="5:5">
      <c r="E852" t="str" cm="1">
        <f t="array" ref="E852">IFERROR(INDEX(#REF!,MATCH(0,COUNTIF($E$750:E851,#REF!),0)),"")</f>
        <v/>
      </c>
    </row>
    <row r="853" spans="5:5">
      <c r="E853" t="str" cm="1">
        <f t="array" ref="E853">IFERROR(INDEX(#REF!,MATCH(0,COUNTIF($E$750:E852,#REF!),0)),"")</f>
        <v/>
      </c>
    </row>
    <row r="854" spans="5:5">
      <c r="E854" t="str" cm="1">
        <f t="array" ref="E854">IFERROR(INDEX(#REF!,MATCH(0,COUNTIF($E$750:E853,#REF!),0)),"")</f>
        <v/>
      </c>
    </row>
    <row r="855" spans="5:5">
      <c r="E855" t="str" cm="1">
        <f t="array" ref="E855">IFERROR(INDEX(#REF!,MATCH(0,COUNTIF($E$750:E854,#REF!),0)),"")</f>
        <v/>
      </c>
    </row>
    <row r="856" spans="5:5">
      <c r="E856" t="str" cm="1">
        <f t="array" ref="E856">IFERROR(INDEX(#REF!,MATCH(0,COUNTIF($E$750:E855,#REF!),0)),"")</f>
        <v/>
      </c>
    </row>
    <row r="857" spans="5:5">
      <c r="E857" t="str" cm="1">
        <f t="array" ref="E857">IFERROR(INDEX(#REF!,MATCH(0,COUNTIF($E$750:E856,#REF!),0)),"")</f>
        <v/>
      </c>
    </row>
    <row r="858" spans="5:5">
      <c r="E858" t="str" cm="1">
        <f t="array" ref="E858">IFERROR(INDEX(#REF!,MATCH(0,COUNTIF($E$750:E857,#REF!),0)),"")</f>
        <v/>
      </c>
    </row>
    <row r="859" spans="5:5">
      <c r="E859" t="str" cm="1">
        <f t="array" ref="E859">IFERROR(INDEX(#REF!,MATCH(0,COUNTIF($E$750:E858,#REF!),0)),"")</f>
        <v/>
      </c>
    </row>
    <row r="860" spans="5:5">
      <c r="E860" t="str" cm="1">
        <f t="array" ref="E860">IFERROR(INDEX(#REF!,MATCH(0,COUNTIF($E$750:E859,#REF!),0)),"")</f>
        <v/>
      </c>
    </row>
    <row r="861" spans="5:5">
      <c r="E861" t="str" cm="1">
        <f t="array" ref="E861">IFERROR(INDEX(#REF!,MATCH(0,COUNTIF($E$750:E860,#REF!),0)),"")</f>
        <v/>
      </c>
    </row>
    <row r="862" spans="5:5">
      <c r="E862" t="str" cm="1">
        <f t="array" ref="E862">IFERROR(INDEX(#REF!,MATCH(0,COUNTIF($E$750:E861,#REF!),0)),"")</f>
        <v/>
      </c>
    </row>
    <row r="863" spans="5:5">
      <c r="E863" t="str" cm="1">
        <f t="array" ref="E863">IFERROR(INDEX(#REF!,MATCH(0,COUNTIF($E$750:E862,#REF!),0)),"")</f>
        <v/>
      </c>
    </row>
    <row r="864" spans="5:5">
      <c r="E864" t="str" cm="1">
        <f t="array" ref="E864">IFERROR(INDEX(#REF!,MATCH(0,COUNTIF($E$750:E863,#REF!),0)),"")</f>
        <v/>
      </c>
    </row>
    <row r="865" spans="5:5">
      <c r="E865" t="str" cm="1">
        <f t="array" ref="E865">IFERROR(INDEX(#REF!,MATCH(0,COUNTIF($E$750:E864,#REF!),0)),"")</f>
        <v/>
      </c>
    </row>
    <row r="866" spans="5:5">
      <c r="E866" t="str" cm="1">
        <f t="array" ref="E866">IFERROR(INDEX(#REF!,MATCH(0,COUNTIF($E$750:E865,#REF!),0)),"")</f>
        <v/>
      </c>
    </row>
    <row r="867" spans="5:5">
      <c r="E867" t="str" cm="1">
        <f t="array" ref="E867">IFERROR(INDEX(#REF!,MATCH(0,COUNTIF($E$750:E866,#REF!),0)),"")</f>
        <v/>
      </c>
    </row>
    <row r="868" spans="5:5">
      <c r="E868" t="str" cm="1">
        <f t="array" ref="E868">IFERROR(INDEX(#REF!,MATCH(0,COUNTIF($E$750:E867,#REF!),0)),"")</f>
        <v/>
      </c>
    </row>
    <row r="869" spans="5:5">
      <c r="E869" t="str" cm="1">
        <f t="array" ref="E869">IFERROR(INDEX(#REF!,MATCH(0,COUNTIF($E$750:E868,#REF!),0)),"")</f>
        <v/>
      </c>
    </row>
    <row r="870" spans="5:5">
      <c r="E870" t="str" cm="1">
        <f t="array" ref="E870">IFERROR(INDEX(#REF!,MATCH(0,COUNTIF($E$750:E869,#REF!),0)),"")</f>
        <v/>
      </c>
    </row>
    <row r="871" spans="5:5">
      <c r="E871" t="str" cm="1">
        <f t="array" ref="E871">IFERROR(INDEX(#REF!,MATCH(0,COUNTIF($E$750:E870,#REF!),0)),"")</f>
        <v/>
      </c>
    </row>
    <row r="872" spans="5:5">
      <c r="E872" t="str" cm="1">
        <f t="array" ref="E872">IFERROR(INDEX(#REF!,MATCH(0,COUNTIF($E$750:E871,#REF!),0)),"")</f>
        <v/>
      </c>
    </row>
    <row r="873" spans="5:5">
      <c r="E873" t="str" cm="1">
        <f t="array" ref="E873">IFERROR(INDEX(#REF!,MATCH(0,COUNTIF($E$750:E872,#REF!),0)),"")</f>
        <v/>
      </c>
    </row>
    <row r="874" spans="5:5">
      <c r="E874" t="str" cm="1">
        <f t="array" ref="E874">IFERROR(INDEX(#REF!,MATCH(0,COUNTIF($E$750:E873,#REF!),0)),"")</f>
        <v/>
      </c>
    </row>
    <row r="875" spans="5:5">
      <c r="E875" t="str" cm="1">
        <f t="array" ref="E875">IFERROR(INDEX(#REF!,MATCH(0,COUNTIF($E$750:E874,#REF!),0)),"")</f>
        <v/>
      </c>
    </row>
    <row r="876" spans="5:5">
      <c r="E876" t="str" cm="1">
        <f t="array" ref="E876">IFERROR(INDEX(#REF!,MATCH(0,COUNTIF($E$750:E875,#REF!),0)),"")</f>
        <v/>
      </c>
    </row>
    <row r="877" spans="5:5">
      <c r="E877" t="str" cm="1">
        <f t="array" ref="E877">IFERROR(INDEX(#REF!,MATCH(0,COUNTIF($E$750:E876,#REF!),0)),"")</f>
        <v/>
      </c>
    </row>
    <row r="878" spans="5:5">
      <c r="E878" t="str" cm="1">
        <f t="array" ref="E878">IFERROR(INDEX(#REF!,MATCH(0,COUNTIF($E$750:E877,#REF!),0)),"")</f>
        <v/>
      </c>
    </row>
    <row r="879" spans="5:5">
      <c r="E879" t="str" cm="1">
        <f t="array" ref="E879">IFERROR(INDEX(#REF!,MATCH(0,COUNTIF($E$750:E878,#REF!),0)),"")</f>
        <v/>
      </c>
    </row>
    <row r="880" spans="5:5">
      <c r="E880" t="str" cm="1">
        <f t="array" ref="E880">IFERROR(INDEX(#REF!,MATCH(0,COUNTIF($E$750:E879,#REF!),0)),"")</f>
        <v/>
      </c>
    </row>
    <row r="881" spans="5:5">
      <c r="E881" t="str" cm="1">
        <f t="array" ref="E881">IFERROR(INDEX(#REF!,MATCH(0,COUNTIF($E$750:E880,#REF!),0)),"")</f>
        <v/>
      </c>
    </row>
    <row r="882" spans="5:5">
      <c r="E882" t="str" cm="1">
        <f t="array" ref="E882">IFERROR(INDEX(#REF!,MATCH(0,COUNTIF($E$750:E881,#REF!),0)),"")</f>
        <v/>
      </c>
    </row>
    <row r="883" spans="5:5">
      <c r="E883" t="str" cm="1">
        <f t="array" ref="E883">IFERROR(INDEX(#REF!,MATCH(0,COUNTIF($E$750:E882,#REF!),0)),"")</f>
        <v/>
      </c>
    </row>
    <row r="884" spans="5:5">
      <c r="E884" t="str" cm="1">
        <f t="array" ref="E884">IFERROR(INDEX(#REF!,MATCH(0,COUNTIF($E$750:E883,#REF!),0)),"")</f>
        <v/>
      </c>
    </row>
    <row r="885" spans="5:5">
      <c r="E885" t="str" cm="1">
        <f t="array" ref="E885">IFERROR(INDEX(#REF!,MATCH(0,COUNTIF($E$750:E884,#REF!),0)),"")</f>
        <v/>
      </c>
    </row>
    <row r="886" spans="5:5">
      <c r="E886" t="str" cm="1">
        <f t="array" ref="E886">IFERROR(INDEX(#REF!,MATCH(0,COUNTIF($E$750:E885,#REF!),0)),"")</f>
        <v/>
      </c>
    </row>
    <row r="887" spans="5:5">
      <c r="E887" t="str" cm="1">
        <f t="array" ref="E887">IFERROR(INDEX(#REF!,MATCH(0,COUNTIF($E$750:E886,#REF!),0)),"")</f>
        <v/>
      </c>
    </row>
    <row r="888" spans="5:5">
      <c r="E888" t="str" cm="1">
        <f t="array" ref="E888">IFERROR(INDEX(#REF!,MATCH(0,COUNTIF($E$750:E887,#REF!),0)),"")</f>
        <v/>
      </c>
    </row>
    <row r="889" spans="5:5">
      <c r="E889" t="str" cm="1">
        <f t="array" ref="E889">IFERROR(INDEX(#REF!,MATCH(0,COUNTIF($E$750:E888,#REF!),0)),"")</f>
        <v/>
      </c>
    </row>
    <row r="890" spans="5:5">
      <c r="E890" t="str" cm="1">
        <f t="array" ref="E890">IFERROR(INDEX(#REF!,MATCH(0,COUNTIF($E$750:E889,#REF!),0)),"")</f>
        <v/>
      </c>
    </row>
    <row r="891" spans="5:5">
      <c r="E891" t="str" cm="1">
        <f t="array" ref="E891">IFERROR(INDEX(#REF!,MATCH(0,COUNTIF($E$750:E890,#REF!),0)),"")</f>
        <v/>
      </c>
    </row>
    <row r="892" spans="5:5">
      <c r="E892" t="str" cm="1">
        <f t="array" ref="E892">IFERROR(INDEX(#REF!,MATCH(0,COUNTIF($E$750:E891,#REF!),0)),"")</f>
        <v/>
      </c>
    </row>
    <row r="893" spans="5:5">
      <c r="E893" t="str" cm="1">
        <f t="array" ref="E893">IFERROR(INDEX(#REF!,MATCH(0,COUNTIF($E$750:E892,#REF!),0)),"")</f>
        <v/>
      </c>
    </row>
    <row r="894" spans="5:5">
      <c r="E894" t="str" cm="1">
        <f t="array" ref="E894">IFERROR(INDEX(#REF!,MATCH(0,COUNTIF($E$750:E893,#REF!),0)),"")</f>
        <v/>
      </c>
    </row>
    <row r="895" spans="5:5">
      <c r="E895" t="str" cm="1">
        <f t="array" ref="E895">IFERROR(INDEX(#REF!,MATCH(0,COUNTIF($E$750:E894,#REF!),0)),"")</f>
        <v/>
      </c>
    </row>
    <row r="896" spans="5:5">
      <c r="E896" t="str" cm="1">
        <f t="array" ref="E896">IFERROR(INDEX(#REF!,MATCH(0,COUNTIF($E$750:E895,#REF!),0)),"")</f>
        <v/>
      </c>
    </row>
    <row r="897" spans="5:5">
      <c r="E897" t="str" cm="1">
        <f t="array" ref="E897">IFERROR(INDEX(#REF!,MATCH(0,COUNTIF($E$750:E896,#REF!),0)),"")</f>
        <v/>
      </c>
    </row>
    <row r="898" spans="5:5">
      <c r="E898" t="str" cm="1">
        <f t="array" ref="E898">IFERROR(INDEX(#REF!,MATCH(0,COUNTIF($E$750:E897,#REF!),0)),"")</f>
        <v/>
      </c>
    </row>
    <row r="899" spans="5:5">
      <c r="E899" t="str" cm="1">
        <f t="array" ref="E899">IFERROR(INDEX(#REF!,MATCH(0,COUNTIF($E$750:E898,#REF!),0)),"")</f>
        <v/>
      </c>
    </row>
    <row r="900" spans="5:5">
      <c r="E900" t="str" cm="1">
        <f t="array" ref="E900">IFERROR(INDEX(#REF!,MATCH(0,COUNTIF($E$750:E899,#REF!),0)),"")</f>
        <v/>
      </c>
    </row>
    <row r="901" spans="5:5">
      <c r="E901" t="str" cm="1">
        <f t="array" ref="E901">IFERROR(INDEX(#REF!,MATCH(0,COUNTIF($E$900:E900,#REF!),0)),"")</f>
        <v/>
      </c>
    </row>
    <row r="902" spans="5:5">
      <c r="E902" t="str" cm="1">
        <f t="array" ref="E902">IFERROR(INDEX(#REF!,MATCH(0,COUNTIF($E$900:E901,#REF!),0)),"")</f>
        <v/>
      </c>
    </row>
    <row r="903" spans="5:5">
      <c r="E903" t="str" cm="1">
        <f t="array" ref="E903">IFERROR(INDEX(#REF!,MATCH(0,COUNTIF($E$900:E902,#REF!),0)),"")</f>
        <v/>
      </c>
    </row>
    <row r="904" spans="5:5">
      <c r="E904" t="str" cm="1">
        <f t="array" ref="E904">IFERROR(INDEX(#REF!,MATCH(0,COUNTIF($E$900:E903,#REF!),0)),"")</f>
        <v/>
      </c>
    </row>
    <row r="905" spans="5:5">
      <c r="E905" t="str" cm="1">
        <f t="array" ref="E905">IFERROR(INDEX(#REF!,MATCH(0,COUNTIF($E$900:E904,#REF!),0)),"")</f>
        <v/>
      </c>
    </row>
    <row r="906" spans="5:5">
      <c r="E906" t="str" cm="1">
        <f t="array" ref="E906">IFERROR(INDEX(#REF!,MATCH(0,COUNTIF($E$900:E905,#REF!),0)),"")</f>
        <v/>
      </c>
    </row>
    <row r="907" spans="5:5">
      <c r="E907" t="str" cm="1">
        <f t="array" ref="E907">IFERROR(INDEX(#REF!,MATCH(0,COUNTIF($E$900:E906,#REF!),0)),"")</f>
        <v/>
      </c>
    </row>
    <row r="908" spans="5:5">
      <c r="E908" t="str" cm="1">
        <f t="array" ref="E908">IFERROR(INDEX(#REF!,MATCH(0,COUNTIF($E$900:E907,#REF!),0)),"")</f>
        <v/>
      </c>
    </row>
    <row r="909" spans="5:5">
      <c r="E909" t="str" cm="1">
        <f t="array" ref="E909">IFERROR(INDEX(#REF!,MATCH(0,COUNTIF($E$900:E908,#REF!),0)),"")</f>
        <v/>
      </c>
    </row>
    <row r="910" spans="5:5">
      <c r="E910" t="str" cm="1">
        <f t="array" ref="E910">IFERROR(INDEX(#REF!,MATCH(0,COUNTIF($E$900:E909,#REF!),0)),"")</f>
        <v/>
      </c>
    </row>
    <row r="911" spans="5:5">
      <c r="E911" t="str" cm="1">
        <f t="array" ref="E911">IFERROR(INDEX(#REF!,MATCH(0,COUNTIF($E$900:E910,#REF!),0)),"")</f>
        <v/>
      </c>
    </row>
    <row r="912" spans="5:5">
      <c r="E912" t="str" cm="1">
        <f t="array" ref="E912">IFERROR(INDEX(#REF!,MATCH(0,COUNTIF($E$900:E911,#REF!),0)),"")</f>
        <v/>
      </c>
    </row>
    <row r="913" spans="5:5">
      <c r="E913" t="str" cm="1">
        <f t="array" ref="E913">IFERROR(INDEX(#REF!,MATCH(0,COUNTIF($E$900:E912,#REF!),0)),"")</f>
        <v/>
      </c>
    </row>
    <row r="914" spans="5:5">
      <c r="E914" t="str" cm="1">
        <f t="array" ref="E914">IFERROR(INDEX(#REF!,MATCH(0,COUNTIF($E$900:E913,#REF!),0)),"")</f>
        <v/>
      </c>
    </row>
    <row r="915" spans="5:5">
      <c r="E915" t="str" cm="1">
        <f t="array" ref="E915">IFERROR(INDEX(#REF!,MATCH(0,COUNTIF($E$900:E914,#REF!),0)),"")</f>
        <v/>
      </c>
    </row>
    <row r="916" spans="5:5">
      <c r="E916" t="str" cm="1">
        <f t="array" ref="E916">IFERROR(INDEX(#REF!,MATCH(0,COUNTIF($E$900:E915,#REF!),0)),"")</f>
        <v/>
      </c>
    </row>
    <row r="917" spans="5:5">
      <c r="E917" t="str" cm="1">
        <f t="array" ref="E917">IFERROR(INDEX(#REF!,MATCH(0,COUNTIF($E$900:E916,#REF!),0)),"")</f>
        <v/>
      </c>
    </row>
    <row r="918" spans="5:5">
      <c r="E918" t="str" cm="1">
        <f t="array" ref="E918">IFERROR(INDEX(#REF!,MATCH(0,COUNTIF($E$900:E917,#REF!),0)),"")</f>
        <v/>
      </c>
    </row>
    <row r="919" spans="5:5">
      <c r="E919" t="str" cm="1">
        <f t="array" ref="E919">IFERROR(INDEX(#REF!,MATCH(0,COUNTIF($E$900:E918,#REF!),0)),"")</f>
        <v/>
      </c>
    </row>
    <row r="920" spans="5:5">
      <c r="E920" t="str" cm="1">
        <f t="array" ref="E920">IFERROR(INDEX(#REF!,MATCH(0,COUNTIF($E$900:E919,#REF!),0)),"")</f>
        <v/>
      </c>
    </row>
    <row r="921" spans="5:5">
      <c r="E921" t="str" cm="1">
        <f t="array" ref="E921">IFERROR(INDEX(#REF!,MATCH(0,COUNTIF($E$900:E920,#REF!),0)),"")</f>
        <v/>
      </c>
    </row>
    <row r="922" spans="5:5">
      <c r="E922" t="str" cm="1">
        <f t="array" ref="E922">IFERROR(INDEX(#REF!,MATCH(0,COUNTIF($E$900:E921,#REF!),0)),"")</f>
        <v/>
      </c>
    </row>
    <row r="923" spans="5:5">
      <c r="E923" t="str" cm="1">
        <f t="array" ref="E923">IFERROR(INDEX(#REF!,MATCH(0,COUNTIF($E$900:E922,#REF!),0)),"")</f>
        <v/>
      </c>
    </row>
    <row r="924" spans="5:5">
      <c r="E924" t="str" cm="1">
        <f t="array" ref="E924">IFERROR(INDEX(#REF!,MATCH(0,COUNTIF($E$900:E923,#REF!),0)),"")</f>
        <v/>
      </c>
    </row>
    <row r="925" spans="5:5">
      <c r="E925" t="str" cm="1">
        <f t="array" ref="E925">IFERROR(INDEX(#REF!,MATCH(0,COUNTIF($E$900:E924,#REF!),0)),"")</f>
        <v/>
      </c>
    </row>
    <row r="926" spans="5:5">
      <c r="E926" t="str" cm="1">
        <f t="array" ref="E926">IFERROR(INDEX(#REF!,MATCH(0,COUNTIF($E$900:E925,#REF!),0)),"")</f>
        <v/>
      </c>
    </row>
    <row r="927" spans="5:5">
      <c r="E927" t="str" cm="1">
        <f t="array" ref="E927">IFERROR(INDEX(#REF!,MATCH(0,COUNTIF($E$900:E926,#REF!),0)),"")</f>
        <v/>
      </c>
    </row>
    <row r="928" spans="5:5">
      <c r="E928" t="str" cm="1">
        <f t="array" ref="E928">IFERROR(INDEX(#REF!,MATCH(0,COUNTIF($E$900:E927,#REF!),0)),"")</f>
        <v/>
      </c>
    </row>
    <row r="929" spans="5:5">
      <c r="E929" t="str" cm="1">
        <f t="array" ref="E929">IFERROR(INDEX(#REF!,MATCH(0,COUNTIF($E$900:E928,#REF!),0)),"")</f>
        <v/>
      </c>
    </row>
    <row r="930" spans="5:5">
      <c r="E930" t="str" cm="1">
        <f t="array" ref="E930">IFERROR(INDEX(#REF!,MATCH(0,COUNTIF($E$900:E929,#REF!),0)),"")</f>
        <v/>
      </c>
    </row>
    <row r="931" spans="5:5">
      <c r="E931" t="str" cm="1">
        <f t="array" ref="E931">IFERROR(INDEX(#REF!,MATCH(0,COUNTIF($E$900:E930,#REF!),0)),"")</f>
        <v/>
      </c>
    </row>
    <row r="932" spans="5:5">
      <c r="E932" t="str" cm="1">
        <f t="array" ref="E932">IFERROR(INDEX(#REF!,MATCH(0,COUNTIF($E$900:E931,#REF!),0)),"")</f>
        <v/>
      </c>
    </row>
    <row r="933" spans="5:5">
      <c r="E933" t="str" cm="1">
        <f t="array" ref="E933">IFERROR(INDEX(#REF!,MATCH(0,COUNTIF($E$900:E932,#REF!),0)),"")</f>
        <v/>
      </c>
    </row>
    <row r="934" spans="5:5">
      <c r="E934" t="str" cm="1">
        <f t="array" ref="E934">IFERROR(INDEX(#REF!,MATCH(0,COUNTIF($E$900:E933,#REF!),0)),"")</f>
        <v/>
      </c>
    </row>
    <row r="935" spans="5:5">
      <c r="E935" t="str" cm="1">
        <f t="array" ref="E935">IFERROR(INDEX(#REF!,MATCH(0,COUNTIF($E$900:E934,#REF!),0)),"")</f>
        <v/>
      </c>
    </row>
    <row r="936" spans="5:5">
      <c r="E936" t="str" cm="1">
        <f t="array" ref="E936">IFERROR(INDEX(#REF!,MATCH(0,COUNTIF($E$900:E935,#REF!),0)),"")</f>
        <v/>
      </c>
    </row>
    <row r="937" spans="5:5">
      <c r="E937" t="str" cm="1">
        <f t="array" ref="E937">IFERROR(INDEX(#REF!,MATCH(0,COUNTIF($E$900:E936,#REF!),0)),"")</f>
        <v/>
      </c>
    </row>
    <row r="938" spans="5:5">
      <c r="E938" t="str" cm="1">
        <f t="array" ref="E938">IFERROR(INDEX(#REF!,MATCH(0,COUNTIF($E$900:E937,#REF!),0)),"")</f>
        <v/>
      </c>
    </row>
    <row r="939" spans="5:5">
      <c r="E939" t="str" cm="1">
        <f t="array" ref="E939">IFERROR(INDEX(#REF!,MATCH(0,COUNTIF($E$900:E938,#REF!),0)),"")</f>
        <v/>
      </c>
    </row>
    <row r="940" spans="5:5">
      <c r="E940" t="str" cm="1">
        <f t="array" ref="E940">IFERROR(INDEX(#REF!,MATCH(0,COUNTIF($E$900:E939,#REF!),0)),"")</f>
        <v/>
      </c>
    </row>
    <row r="941" spans="5:5">
      <c r="E941" t="str" cm="1">
        <f t="array" ref="E941">IFERROR(INDEX(#REF!,MATCH(0,COUNTIF($E$900:E940,#REF!),0)),"")</f>
        <v/>
      </c>
    </row>
    <row r="942" spans="5:5">
      <c r="E942" t="str" cm="1">
        <f t="array" ref="E942">IFERROR(INDEX(#REF!,MATCH(0,COUNTIF($E$900:E941,#REF!),0)),"")</f>
        <v/>
      </c>
    </row>
    <row r="943" spans="5:5">
      <c r="E943" t="str" cm="1">
        <f t="array" ref="E943">IFERROR(INDEX(#REF!,MATCH(0,COUNTIF($E$900:E942,#REF!),0)),"")</f>
        <v/>
      </c>
    </row>
    <row r="944" spans="5:5">
      <c r="E944" t="str" cm="1">
        <f t="array" ref="E944">IFERROR(INDEX(#REF!,MATCH(0,COUNTIF($E$900:E943,#REF!),0)),"")</f>
        <v/>
      </c>
    </row>
    <row r="945" spans="5:5">
      <c r="E945" t="str" cm="1">
        <f t="array" ref="E945">IFERROR(INDEX(#REF!,MATCH(0,COUNTIF($E$900:E944,#REF!),0)),"")</f>
        <v/>
      </c>
    </row>
    <row r="946" spans="5:5">
      <c r="E946" t="str" cm="1">
        <f t="array" ref="E946">IFERROR(INDEX(#REF!,MATCH(0,COUNTIF($E$900:E945,#REF!),0)),"")</f>
        <v/>
      </c>
    </row>
    <row r="947" spans="5:5">
      <c r="E947" t="str" cm="1">
        <f t="array" ref="E947">IFERROR(INDEX(#REF!,MATCH(0,COUNTIF($E$900:E946,#REF!),0)),"")</f>
        <v/>
      </c>
    </row>
    <row r="948" spans="5:5">
      <c r="E948" t="str" cm="1">
        <f t="array" ref="E948">IFERROR(INDEX(#REF!,MATCH(0,COUNTIF($E$900:E947,#REF!),0)),"")</f>
        <v/>
      </c>
    </row>
    <row r="949" spans="5:5">
      <c r="E949" t="str" cm="1">
        <f t="array" ref="E949">IFERROR(INDEX(#REF!,MATCH(0,COUNTIF($E$900:E948,#REF!),0)),"")</f>
        <v/>
      </c>
    </row>
    <row r="950" spans="5:5">
      <c r="E950" t="str" cm="1">
        <f t="array" ref="E950">IFERROR(INDEX(#REF!,MATCH(0,COUNTIF($E$900:E949,#REF!),0)),"")</f>
        <v/>
      </c>
    </row>
    <row r="951" spans="5:5">
      <c r="E951" t="str" cm="1">
        <f t="array" ref="E951">IFERROR(INDEX(#REF!,MATCH(0,COUNTIF($E$900:E950,#REF!),0)),"")</f>
        <v/>
      </c>
    </row>
    <row r="952" spans="5:5">
      <c r="E952" t="str" cm="1">
        <f t="array" ref="E952">IFERROR(INDEX(#REF!,MATCH(0,COUNTIF($E$900:E951,#REF!),0)),"")</f>
        <v/>
      </c>
    </row>
    <row r="953" spans="5:5">
      <c r="E953" t="str" cm="1">
        <f t="array" ref="E953">IFERROR(INDEX(#REF!,MATCH(0,COUNTIF($E$900:E952,#REF!),0)),"")</f>
        <v/>
      </c>
    </row>
    <row r="954" spans="5:5">
      <c r="E954" t="str" cm="1">
        <f t="array" ref="E954">IFERROR(INDEX(#REF!,MATCH(0,COUNTIF($E$900:E953,#REF!),0)),"")</f>
        <v/>
      </c>
    </row>
    <row r="955" spans="5:5">
      <c r="E955" t="str" cm="1">
        <f t="array" ref="E955">IFERROR(INDEX(#REF!,MATCH(0,COUNTIF($E$900:E954,#REF!),0)),"")</f>
        <v/>
      </c>
    </row>
    <row r="956" spans="5:5">
      <c r="E956" t="str" cm="1">
        <f t="array" ref="E956">IFERROR(INDEX(#REF!,MATCH(0,COUNTIF($E$900:E955,#REF!),0)),"")</f>
        <v/>
      </c>
    </row>
    <row r="957" spans="5:5">
      <c r="E957" t="str" cm="1">
        <f t="array" ref="E957">IFERROR(INDEX(#REF!,MATCH(0,COUNTIF($E$900:E956,#REF!),0)),"")</f>
        <v/>
      </c>
    </row>
    <row r="958" spans="5:5">
      <c r="E958" t="str" cm="1">
        <f t="array" ref="E958">IFERROR(INDEX(#REF!,MATCH(0,COUNTIF($E$900:E957,#REF!),0)),"")</f>
        <v/>
      </c>
    </row>
    <row r="959" spans="5:5">
      <c r="E959" t="str" cm="1">
        <f t="array" ref="E959">IFERROR(INDEX(#REF!,MATCH(0,COUNTIF($E$900:E958,#REF!),0)),"")</f>
        <v/>
      </c>
    </row>
    <row r="960" spans="5:5">
      <c r="E960" t="str" cm="1">
        <f t="array" ref="E960">IFERROR(INDEX(#REF!,MATCH(0,COUNTIF($E$900:E959,#REF!),0)),"")</f>
        <v/>
      </c>
    </row>
    <row r="961" spans="5:5">
      <c r="E961" t="str" cm="1">
        <f t="array" ref="E961">IFERROR(INDEX(#REF!,MATCH(0,COUNTIF($E$900:E960,#REF!),0)),"")</f>
        <v/>
      </c>
    </row>
    <row r="962" spans="5:5">
      <c r="E962" t="str" cm="1">
        <f t="array" ref="E962">IFERROR(INDEX(#REF!,MATCH(0,COUNTIF($E$900:E961,#REF!),0)),"")</f>
        <v/>
      </c>
    </row>
    <row r="963" spans="5:5">
      <c r="E963" t="str" cm="1">
        <f t="array" ref="E963">IFERROR(INDEX(#REF!,MATCH(0,COUNTIF($E$900:E962,#REF!),0)),"")</f>
        <v/>
      </c>
    </row>
    <row r="964" spans="5:5">
      <c r="E964" t="str" cm="1">
        <f t="array" ref="E964">IFERROR(INDEX(#REF!,MATCH(0,COUNTIF($E$900:E963,#REF!),0)),"")</f>
        <v/>
      </c>
    </row>
    <row r="965" spans="5:5">
      <c r="E965" t="str" cm="1">
        <f t="array" ref="E965">IFERROR(INDEX(#REF!,MATCH(0,COUNTIF($E$900:E964,#REF!),0)),"")</f>
        <v/>
      </c>
    </row>
    <row r="966" spans="5:5">
      <c r="E966" t="str" cm="1">
        <f t="array" ref="E966">IFERROR(INDEX(#REF!,MATCH(0,COUNTIF($E$900:E965,#REF!),0)),"")</f>
        <v/>
      </c>
    </row>
    <row r="967" spans="5:5">
      <c r="E967" t="str" cm="1">
        <f t="array" ref="E967">IFERROR(INDEX(#REF!,MATCH(0,COUNTIF($E$900:E966,#REF!),0)),"")</f>
        <v/>
      </c>
    </row>
    <row r="968" spans="5:5">
      <c r="E968" t="str" cm="1">
        <f t="array" ref="E968">IFERROR(INDEX(#REF!,MATCH(0,COUNTIF($E$900:E967,#REF!),0)),"")</f>
        <v/>
      </c>
    </row>
    <row r="969" spans="5:5">
      <c r="E969" t="str" cm="1">
        <f t="array" ref="E969">IFERROR(INDEX(#REF!,MATCH(0,COUNTIF($E$900:E968,#REF!),0)),"")</f>
        <v/>
      </c>
    </row>
    <row r="970" spans="5:5">
      <c r="E970" t="str" cm="1">
        <f t="array" ref="E970">IFERROR(INDEX(#REF!,MATCH(0,COUNTIF($E$900:E969,#REF!),0)),"")</f>
        <v/>
      </c>
    </row>
    <row r="971" spans="5:5">
      <c r="E971" t="str" cm="1">
        <f t="array" ref="E971">IFERROR(INDEX(#REF!,MATCH(0,COUNTIF($E$900:E970,#REF!),0)),"")</f>
        <v/>
      </c>
    </row>
    <row r="972" spans="5:5">
      <c r="E972" t="str" cm="1">
        <f t="array" ref="E972">IFERROR(INDEX(#REF!,MATCH(0,COUNTIF($E$900:E971,#REF!),0)),"")</f>
        <v/>
      </c>
    </row>
    <row r="973" spans="5:5">
      <c r="E973" t="str" cm="1">
        <f t="array" ref="E973">IFERROR(INDEX(#REF!,MATCH(0,COUNTIF($E$900:E972,#REF!),0)),"")</f>
        <v/>
      </c>
    </row>
    <row r="974" spans="5:5">
      <c r="E974" t="str" cm="1">
        <f t="array" ref="E974">IFERROR(INDEX(#REF!,MATCH(0,COUNTIF($E$900:E973,#REF!),0)),"")</f>
        <v/>
      </c>
    </row>
    <row r="975" spans="5:5">
      <c r="E975" t="str" cm="1">
        <f t="array" ref="E975">IFERROR(INDEX(#REF!,MATCH(0,COUNTIF($E$900:E974,#REF!),0)),"")</f>
        <v/>
      </c>
    </row>
    <row r="976" spans="5:5">
      <c r="E976" t="str" cm="1">
        <f t="array" ref="E976">IFERROR(INDEX(#REF!,MATCH(0,COUNTIF($E$900:E975,#REF!),0)),"")</f>
        <v/>
      </c>
    </row>
    <row r="977" spans="5:5">
      <c r="E977" t="str" cm="1">
        <f t="array" ref="E977">IFERROR(INDEX(#REF!,MATCH(0,COUNTIF($E$900:E976,#REF!),0)),"")</f>
        <v/>
      </c>
    </row>
    <row r="978" spans="5:5">
      <c r="E978" t="str" cm="1">
        <f t="array" ref="E978">IFERROR(INDEX(#REF!,MATCH(0,COUNTIF($E$900:E977,#REF!),0)),"")</f>
        <v/>
      </c>
    </row>
    <row r="979" spans="5:5">
      <c r="E979" t="str" cm="1">
        <f t="array" ref="E979">IFERROR(INDEX(#REF!,MATCH(0,COUNTIF($E$900:E978,#REF!),0)),"")</f>
        <v/>
      </c>
    </row>
    <row r="980" spans="5:5">
      <c r="E980" t="str" cm="1">
        <f t="array" ref="E980">IFERROR(INDEX(#REF!,MATCH(0,COUNTIF($E$900:E979,#REF!),0)),"")</f>
        <v/>
      </c>
    </row>
    <row r="981" spans="5:5">
      <c r="E981" t="str" cm="1">
        <f t="array" ref="E981">IFERROR(INDEX(#REF!,MATCH(0,COUNTIF($E$900:E980,#REF!),0)),"")</f>
        <v/>
      </c>
    </row>
    <row r="982" spans="5:5">
      <c r="E982" t="str" cm="1">
        <f t="array" ref="E982">IFERROR(INDEX(#REF!,MATCH(0,COUNTIF($E$900:E981,#REF!),0)),"")</f>
        <v/>
      </c>
    </row>
    <row r="983" spans="5:5">
      <c r="E983" t="str" cm="1">
        <f t="array" ref="E983">IFERROR(INDEX(#REF!,MATCH(0,COUNTIF($E$900:E982,#REF!),0)),"")</f>
        <v/>
      </c>
    </row>
    <row r="984" spans="5:5">
      <c r="E984" t="str" cm="1">
        <f t="array" ref="E984">IFERROR(INDEX(#REF!,MATCH(0,COUNTIF($E$900:E983,#REF!),0)),"")</f>
        <v/>
      </c>
    </row>
    <row r="985" spans="5:5">
      <c r="E985" t="str" cm="1">
        <f t="array" ref="E985">IFERROR(INDEX(#REF!,MATCH(0,COUNTIF($E$900:E984,#REF!),0)),"")</f>
        <v/>
      </c>
    </row>
    <row r="986" spans="5:5">
      <c r="E986" t="str" cm="1">
        <f t="array" ref="E986">IFERROR(INDEX(#REF!,MATCH(0,COUNTIF($E$900:E985,#REF!),0)),"")</f>
        <v/>
      </c>
    </row>
    <row r="987" spans="5:5">
      <c r="E987" t="str" cm="1">
        <f t="array" ref="E987">IFERROR(INDEX(#REF!,MATCH(0,COUNTIF($E$900:E986,#REF!),0)),"")</f>
        <v/>
      </c>
    </row>
    <row r="988" spans="5:5">
      <c r="E988" t="str" cm="1">
        <f t="array" ref="E988">IFERROR(INDEX(#REF!,MATCH(0,COUNTIF($E$900:E987,#REF!),0)),"")</f>
        <v/>
      </c>
    </row>
    <row r="989" spans="5:5">
      <c r="E989" t="str" cm="1">
        <f t="array" ref="E989">IFERROR(INDEX(#REF!,MATCH(0,COUNTIF($E$900:E988,#REF!),0)),"")</f>
        <v/>
      </c>
    </row>
    <row r="990" spans="5:5">
      <c r="E990" t="str" cm="1">
        <f t="array" ref="E990">IFERROR(INDEX(#REF!,MATCH(0,COUNTIF($E$900:E989,#REF!),0)),"")</f>
        <v/>
      </c>
    </row>
    <row r="991" spans="5:5">
      <c r="E991" t="str" cm="1">
        <f t="array" ref="E991">IFERROR(INDEX(#REF!,MATCH(0,COUNTIF($E$900:E990,#REF!),0)),"")</f>
        <v/>
      </c>
    </row>
    <row r="992" spans="5:5">
      <c r="E992" t="str" cm="1">
        <f t="array" ref="E992">IFERROR(INDEX(#REF!,MATCH(0,COUNTIF($E$900:E991,#REF!),0)),"")</f>
        <v/>
      </c>
    </row>
    <row r="993" spans="5:5">
      <c r="E993" t="str" cm="1">
        <f t="array" ref="E993">IFERROR(INDEX(#REF!,MATCH(0,COUNTIF($E$900:E992,#REF!),0)),"")</f>
        <v/>
      </c>
    </row>
    <row r="994" spans="5:5">
      <c r="E994" t="str" cm="1">
        <f t="array" ref="E994">IFERROR(INDEX(#REF!,MATCH(0,COUNTIF($E$900:E993,#REF!),0)),"")</f>
        <v/>
      </c>
    </row>
    <row r="995" spans="5:5">
      <c r="E995" t="str" cm="1">
        <f t="array" ref="E995">IFERROR(INDEX(#REF!,MATCH(0,COUNTIF($E$900:E994,#REF!),0)),"")</f>
        <v/>
      </c>
    </row>
    <row r="996" spans="5:5">
      <c r="E996" t="str" cm="1">
        <f t="array" ref="E996">IFERROR(INDEX(#REF!,MATCH(0,COUNTIF($E$900:E995,#REF!),0)),"")</f>
        <v/>
      </c>
    </row>
    <row r="997" spans="5:5">
      <c r="E997" t="str" cm="1">
        <f t="array" ref="E997">IFERROR(INDEX(#REF!,MATCH(0,COUNTIF($E$900:E996,#REF!),0)),"")</f>
        <v/>
      </c>
    </row>
    <row r="998" spans="5:5">
      <c r="E998" t="str" cm="1">
        <f t="array" ref="E998">IFERROR(INDEX(#REF!,MATCH(0,COUNTIF($E$900:E997,#REF!),0)),"")</f>
        <v/>
      </c>
    </row>
    <row r="999" spans="5:5">
      <c r="E999" t="str" cm="1">
        <f t="array" ref="E999">IFERROR(INDEX(#REF!,MATCH(0,COUNTIF($E$900:E998,#REF!),0)),"")</f>
        <v/>
      </c>
    </row>
    <row r="1000" spans="5:5">
      <c r="E1000" t="str" cm="1">
        <f t="array" ref="E1000">IFERROR(INDEX(#REF!,MATCH(0,COUNTIF($E$900:E999,#REF!),0)),"")</f>
        <v/>
      </c>
    </row>
    <row r="1001" spans="5:5">
      <c r="E1001" t="str" cm="1">
        <f t="array" ref="E1001">IFERROR(INDEX(#REF!,MATCH(0,COUNTIF($E$900:E1000,#REF!),0)),"")</f>
        <v/>
      </c>
    </row>
    <row r="1002" spans="5:5">
      <c r="E1002" t="str" cm="1">
        <f t="array" ref="E1002">IFERROR(INDEX(#REF!,MATCH(0,COUNTIF($E$900:E1001,#REF!),0)),"")</f>
        <v/>
      </c>
    </row>
    <row r="1003" spans="5:5">
      <c r="E1003" t="str" cm="1">
        <f t="array" ref="E1003">IFERROR(INDEX(#REF!,MATCH(0,COUNTIF($E$900:E1002,#REF!),0)),"")</f>
        <v/>
      </c>
    </row>
    <row r="1004" spans="5:5">
      <c r="E1004" t="str" cm="1">
        <f t="array" ref="E1004">IFERROR(INDEX(#REF!,MATCH(0,COUNTIF($E$900:E1003,#REF!),0)),"")</f>
        <v/>
      </c>
    </row>
    <row r="1005" spans="5:5">
      <c r="E1005" t="str" cm="1">
        <f t="array" ref="E1005">IFERROR(INDEX(#REF!,MATCH(0,COUNTIF($E$900:E1004,#REF!),0)),"")</f>
        <v/>
      </c>
    </row>
    <row r="1006" spans="5:5">
      <c r="E1006" t="str" cm="1">
        <f t="array" ref="E1006">IFERROR(INDEX(#REF!,MATCH(0,COUNTIF($E$900:E1005,#REF!),0)),"")</f>
        <v/>
      </c>
    </row>
    <row r="1007" spans="5:5">
      <c r="E1007" t="str" cm="1">
        <f t="array" ref="E1007">IFERROR(INDEX(#REF!,MATCH(0,COUNTIF($E$900:E1006,#REF!),0)),"")</f>
        <v/>
      </c>
    </row>
    <row r="1008" spans="5:5">
      <c r="E1008" t="str" cm="1">
        <f t="array" ref="E1008">IFERROR(INDEX(#REF!,MATCH(0,COUNTIF($E$900:E1007,#REF!),0)),"")</f>
        <v/>
      </c>
    </row>
    <row r="1009" spans="5:5">
      <c r="E1009" t="str" cm="1">
        <f t="array" ref="E1009">IFERROR(INDEX(#REF!,MATCH(0,COUNTIF($E$900:E1008,#REF!),0)),"")</f>
        <v/>
      </c>
    </row>
    <row r="1010" spans="5:5">
      <c r="E1010" t="str" cm="1">
        <f t="array" ref="E1010">IFERROR(INDEX(#REF!,MATCH(0,COUNTIF($E$900:E1009,#REF!),0)),"")</f>
        <v/>
      </c>
    </row>
    <row r="1011" spans="5:5">
      <c r="E1011" t="str" cm="1">
        <f t="array" ref="E1011">IFERROR(INDEX(#REF!,MATCH(0,COUNTIF($E$900:E1010,#REF!),0)),"")</f>
        <v/>
      </c>
    </row>
    <row r="1012" spans="5:5">
      <c r="E1012" t="str" cm="1">
        <f t="array" ref="E1012">IFERROR(INDEX(#REF!,MATCH(0,COUNTIF($E$900:E1011,#REF!),0)),"")</f>
        <v/>
      </c>
    </row>
    <row r="1013" spans="5:5">
      <c r="E1013" t="str" cm="1">
        <f t="array" ref="E1013">IFERROR(INDEX(#REF!,MATCH(0,COUNTIF($E$900:E1012,#REF!),0)),"")</f>
        <v/>
      </c>
    </row>
    <row r="1014" spans="5:5">
      <c r="E1014" t="str" cm="1">
        <f t="array" ref="E1014">IFERROR(INDEX(#REF!,MATCH(0,COUNTIF($E$900:E1013,#REF!),0)),"")</f>
        <v/>
      </c>
    </row>
    <row r="1015" spans="5:5">
      <c r="E1015" t="str" cm="1">
        <f t="array" ref="E1015">IFERROR(INDEX(#REF!,MATCH(0,COUNTIF($E$900:E1014,#REF!),0)),"")</f>
        <v/>
      </c>
    </row>
    <row r="1016" spans="5:5">
      <c r="E1016" t="str" cm="1">
        <f t="array" ref="E1016">IFERROR(INDEX(#REF!,MATCH(0,COUNTIF($E$900:E1015,#REF!),0)),"")</f>
        <v/>
      </c>
    </row>
    <row r="1017" spans="5:5">
      <c r="E1017" t="str" cm="1">
        <f t="array" ref="E1017">IFERROR(INDEX(#REF!,MATCH(0,COUNTIF($E$900:E1016,#REF!),0)),"")</f>
        <v/>
      </c>
    </row>
    <row r="1018" spans="5:5">
      <c r="E1018" t="str" cm="1">
        <f t="array" ref="E1018">IFERROR(INDEX(#REF!,MATCH(0,COUNTIF($E$900:E1017,#REF!),0)),"")</f>
        <v/>
      </c>
    </row>
    <row r="1019" spans="5:5">
      <c r="E1019" t="str" cm="1">
        <f t="array" ref="E1019">IFERROR(INDEX(#REF!,MATCH(0,COUNTIF($E$900:E1018,#REF!),0)),"")</f>
        <v/>
      </c>
    </row>
    <row r="1020" spans="5:5">
      <c r="E1020" t="str" cm="1">
        <f t="array" ref="E1020">IFERROR(INDEX(#REF!,MATCH(0,COUNTIF($E$900:E1019,#REF!),0)),"")</f>
        <v/>
      </c>
    </row>
    <row r="1021" spans="5:5">
      <c r="E1021" t="str" cm="1">
        <f t="array" ref="E1021">IFERROR(INDEX(#REF!,MATCH(0,COUNTIF($E$900:E1020,#REF!),0)),"")</f>
        <v/>
      </c>
    </row>
    <row r="1022" spans="5:5">
      <c r="E1022" t="str" cm="1">
        <f t="array" ref="E1022">IFERROR(INDEX(#REF!,MATCH(0,COUNTIF($E$900:E1021,#REF!),0)),"")</f>
        <v/>
      </c>
    </row>
    <row r="1023" spans="5:5">
      <c r="E1023" t="str" cm="1">
        <f t="array" ref="E1023">IFERROR(INDEX(#REF!,MATCH(0,COUNTIF($E$900:E1022,#REF!),0)),"")</f>
        <v/>
      </c>
    </row>
    <row r="1024" spans="5:5">
      <c r="E1024" t="str" cm="1">
        <f t="array" ref="E1024">IFERROR(INDEX(#REF!,MATCH(0,COUNTIF($E$900:E1023,#REF!),0)),"")</f>
        <v/>
      </c>
    </row>
    <row r="1025" spans="5:5">
      <c r="E1025" t="str" cm="1">
        <f t="array" ref="E1025">IFERROR(INDEX(#REF!,MATCH(0,COUNTIF($E$900:E1024,#REF!),0)),"")</f>
        <v/>
      </c>
    </row>
    <row r="1026" spans="5:5">
      <c r="E1026" t="str" cm="1">
        <f t="array" ref="E1026">IFERROR(INDEX(#REF!,MATCH(0,COUNTIF($E$900:E1025,#REF!),0)),"")</f>
        <v/>
      </c>
    </row>
    <row r="1027" spans="5:5">
      <c r="E1027" t="str" cm="1">
        <f t="array" ref="E1027">IFERROR(INDEX(#REF!,MATCH(0,COUNTIF($E$900:E1026,#REF!),0)),"")</f>
        <v/>
      </c>
    </row>
    <row r="1028" spans="5:5">
      <c r="E1028" t="str" cm="1">
        <f t="array" ref="E1028">IFERROR(INDEX(#REF!,MATCH(0,COUNTIF($E$900:E1027,#REF!),0)),"")</f>
        <v/>
      </c>
    </row>
    <row r="1029" spans="5:5">
      <c r="E1029" t="str" cm="1">
        <f t="array" ref="E1029">IFERROR(INDEX(#REF!,MATCH(0,COUNTIF($E$900:E1028,#REF!),0)),"")</f>
        <v/>
      </c>
    </row>
    <row r="1030" spans="5:5">
      <c r="E1030" t="str" cm="1">
        <f t="array" ref="E1030">IFERROR(INDEX(#REF!,MATCH(0,COUNTIF($E$900:E1029,#REF!),0)),"")</f>
        <v/>
      </c>
    </row>
    <row r="1031" spans="5:5">
      <c r="E1031" t="str" cm="1">
        <f t="array" ref="E1031">IFERROR(INDEX(#REF!,MATCH(0,COUNTIF($E$900:E1030,#REF!),0)),"")</f>
        <v/>
      </c>
    </row>
    <row r="1032" spans="5:5">
      <c r="E1032" t="str" cm="1">
        <f t="array" ref="E1032">IFERROR(INDEX(#REF!,MATCH(0,COUNTIF($E$900:E1031,#REF!),0)),"")</f>
        <v/>
      </c>
    </row>
    <row r="1033" spans="5:5">
      <c r="E1033" t="str" cm="1">
        <f t="array" ref="E1033">IFERROR(INDEX(#REF!,MATCH(0,COUNTIF($E$900:E1032,#REF!),0)),"")</f>
        <v/>
      </c>
    </row>
    <row r="1034" spans="5:5">
      <c r="E1034" t="str" cm="1">
        <f t="array" ref="E1034">IFERROR(INDEX(#REF!,MATCH(0,COUNTIF($E$900:E1033,#REF!),0)),"")</f>
        <v/>
      </c>
    </row>
    <row r="1035" spans="5:5">
      <c r="E1035" t="str" cm="1">
        <f t="array" ref="E1035">IFERROR(INDEX(#REF!,MATCH(0,COUNTIF($E$900:E1034,#REF!),0)),"")</f>
        <v/>
      </c>
    </row>
    <row r="1036" spans="5:5">
      <c r="E1036" t="str" cm="1">
        <f t="array" ref="E1036">IFERROR(INDEX(#REF!,MATCH(0,COUNTIF($E$900:E1035,#REF!),0)),"")</f>
        <v/>
      </c>
    </row>
    <row r="1037" spans="5:5">
      <c r="E1037" t="str" cm="1">
        <f t="array" ref="E1037">IFERROR(INDEX(#REF!,MATCH(0,COUNTIF($E$900:E1036,#REF!),0)),"")</f>
        <v/>
      </c>
    </row>
    <row r="1038" spans="5:5">
      <c r="E1038" t="str" cm="1">
        <f t="array" ref="E1038">IFERROR(INDEX(#REF!,MATCH(0,COUNTIF($E$900:E1037,#REF!),0)),"")</f>
        <v/>
      </c>
    </row>
    <row r="1039" spans="5:5">
      <c r="E1039" t="str" cm="1">
        <f t="array" ref="E1039">IFERROR(INDEX(#REF!,MATCH(0,COUNTIF($E$900:E1038,#REF!),0)),"")</f>
        <v/>
      </c>
    </row>
    <row r="1040" spans="5:5">
      <c r="E1040" t="str" cm="1">
        <f t="array" ref="E1040">IFERROR(INDEX(#REF!,MATCH(0,COUNTIF($E$900:E1039,#REF!),0)),"")</f>
        <v/>
      </c>
    </row>
    <row r="1041" spans="5:5">
      <c r="E1041" t="str" cm="1">
        <f t="array" ref="E1041">IFERROR(INDEX(#REF!,MATCH(0,COUNTIF($E$900:E1040,#REF!),0)),"")</f>
        <v/>
      </c>
    </row>
    <row r="1042" spans="5:5">
      <c r="E1042" t="str" cm="1">
        <f t="array" ref="E1042">IFERROR(INDEX(#REF!,MATCH(0,COUNTIF($E$900:E1041,#REF!),0)),"")</f>
        <v/>
      </c>
    </row>
    <row r="1043" spans="5:5">
      <c r="E1043" t="str" cm="1">
        <f t="array" ref="E1043">IFERROR(INDEX(#REF!,MATCH(0,COUNTIF($E$900:E1042,#REF!),0)),"")</f>
        <v/>
      </c>
    </row>
    <row r="1044" spans="5:5">
      <c r="E1044" t="str" cm="1">
        <f t="array" ref="E1044">IFERROR(INDEX(#REF!,MATCH(0,COUNTIF($E$900:E1043,#REF!),0)),"")</f>
        <v/>
      </c>
    </row>
    <row r="1045" spans="5:5">
      <c r="E1045" t="str" cm="1">
        <f t="array" ref="E1045">IFERROR(INDEX(#REF!,MATCH(0,COUNTIF($E$900:E1044,#REF!),0)),"")</f>
        <v/>
      </c>
    </row>
    <row r="1046" spans="5:5">
      <c r="E1046" t="str" cm="1">
        <f t="array" ref="E1046">IFERROR(INDEX(#REF!,MATCH(0,COUNTIF($E$900:E1045,#REF!),0)),"")</f>
        <v/>
      </c>
    </row>
    <row r="1047" spans="5:5">
      <c r="E1047" t="str" cm="1">
        <f t="array" ref="E1047">IFERROR(INDEX(#REF!,MATCH(0,COUNTIF($E$900:E1046,#REF!),0)),"")</f>
        <v/>
      </c>
    </row>
    <row r="1048" spans="5:5">
      <c r="E1048" t="str" cm="1">
        <f t="array" ref="E1048">IFERROR(INDEX(#REF!,MATCH(0,COUNTIF($E$900:E1047,#REF!),0)),"")</f>
        <v/>
      </c>
    </row>
    <row r="1049" spans="5:5">
      <c r="E1049" t="str" cm="1">
        <f t="array" ref="E1049">IFERROR(INDEX(#REF!,MATCH(0,COUNTIF($E$900:E1048,#REF!),0)),"")</f>
        <v/>
      </c>
    </row>
    <row r="1050" spans="5:5">
      <c r="E1050" t="str" cm="1">
        <f t="array" ref="E1050">IFERROR(INDEX(#REF!,MATCH(0,COUNTIF($E$900:E1049,#REF!),0)),"")</f>
        <v/>
      </c>
    </row>
    <row r="1051" spans="5:5">
      <c r="E1051" t="str" cm="1">
        <f t="array" ref="E1051">IFERROR(INDEX(#REF!,MATCH(0,COUNTIF($E$1050:E1050,#REF!),0)),"")</f>
        <v/>
      </c>
    </row>
    <row r="1052" spans="5:5">
      <c r="E1052" t="str" cm="1">
        <f t="array" ref="E1052">IFERROR(INDEX(#REF!,MATCH(0,COUNTIF($E$1050:E1051,#REF!),0)),"")</f>
        <v/>
      </c>
    </row>
    <row r="1053" spans="5:5">
      <c r="E1053" t="str" cm="1">
        <f t="array" ref="E1053">IFERROR(INDEX(#REF!,MATCH(0,COUNTIF($E$1050:E1052,#REF!),0)),"")</f>
        <v/>
      </c>
    </row>
    <row r="1054" spans="5:5">
      <c r="E1054" t="str" cm="1">
        <f t="array" ref="E1054">IFERROR(INDEX(#REF!,MATCH(0,COUNTIF($E$1050:E1053,#REF!),0)),"")</f>
        <v/>
      </c>
    </row>
    <row r="1055" spans="5:5">
      <c r="E1055" t="str" cm="1">
        <f t="array" ref="E1055">IFERROR(INDEX(#REF!,MATCH(0,COUNTIF($E$1050:E1054,#REF!),0)),"")</f>
        <v/>
      </c>
    </row>
    <row r="1056" spans="5:5">
      <c r="E1056" t="str" cm="1">
        <f t="array" ref="E1056">IFERROR(INDEX(#REF!,MATCH(0,COUNTIF($E$1050:E1055,#REF!),0)),"")</f>
        <v/>
      </c>
    </row>
    <row r="1057" spans="5:5">
      <c r="E1057" t="str" cm="1">
        <f t="array" ref="E1057">IFERROR(INDEX(#REF!,MATCH(0,COUNTIF($E$1050:E1056,#REF!),0)),"")</f>
        <v/>
      </c>
    </row>
    <row r="1058" spans="5:5">
      <c r="E1058" t="str" cm="1">
        <f t="array" ref="E1058">IFERROR(INDEX(#REF!,MATCH(0,COUNTIF($E$1050:E1057,#REF!),0)),"")</f>
        <v/>
      </c>
    </row>
    <row r="1059" spans="5:5">
      <c r="E1059" t="str" cm="1">
        <f t="array" ref="E1059">IFERROR(INDEX(#REF!,MATCH(0,COUNTIF($E$1050:E1058,#REF!),0)),"")</f>
        <v/>
      </c>
    </row>
    <row r="1060" spans="5:5">
      <c r="E1060" t="str" cm="1">
        <f t="array" ref="E1060">IFERROR(INDEX(#REF!,MATCH(0,COUNTIF($E$1050:E1059,#REF!),0)),"")</f>
        <v/>
      </c>
    </row>
    <row r="1061" spans="5:5">
      <c r="E1061" t="str" cm="1">
        <f t="array" ref="E1061">IFERROR(INDEX(#REF!,MATCH(0,COUNTIF($E$1050:E1060,#REF!),0)),"")</f>
        <v/>
      </c>
    </row>
    <row r="1062" spans="5:5">
      <c r="E1062" t="str" cm="1">
        <f t="array" ref="E1062">IFERROR(INDEX(#REF!,MATCH(0,COUNTIF($E$1050:E1061,#REF!),0)),"")</f>
        <v/>
      </c>
    </row>
    <row r="1063" spans="5:5">
      <c r="E1063" t="str" cm="1">
        <f t="array" ref="E1063">IFERROR(INDEX(#REF!,MATCH(0,COUNTIF($E$1050:E1062,#REF!),0)),"")</f>
        <v/>
      </c>
    </row>
    <row r="1064" spans="5:5">
      <c r="E1064" t="str" cm="1">
        <f t="array" ref="E1064">IFERROR(INDEX(#REF!,MATCH(0,COUNTIF($E$1050:E1063,#REF!),0)),"")</f>
        <v/>
      </c>
    </row>
    <row r="1065" spans="5:5">
      <c r="E1065" t="str" cm="1">
        <f t="array" ref="E1065">IFERROR(INDEX(#REF!,MATCH(0,COUNTIF($E$1050:E1064,#REF!),0)),"")</f>
        <v/>
      </c>
    </row>
    <row r="1066" spans="5:5">
      <c r="E1066" t="str" cm="1">
        <f t="array" ref="E1066">IFERROR(INDEX(#REF!,MATCH(0,COUNTIF($E$1050:E1065,#REF!),0)),"")</f>
        <v/>
      </c>
    </row>
    <row r="1067" spans="5:5">
      <c r="E1067" t="str" cm="1">
        <f t="array" ref="E1067">IFERROR(INDEX(#REF!,MATCH(0,COUNTIF($E$1050:E1066,#REF!),0)),"")</f>
        <v/>
      </c>
    </row>
    <row r="1068" spans="5:5">
      <c r="E1068" t="str" cm="1">
        <f t="array" ref="E1068">IFERROR(INDEX(#REF!,MATCH(0,COUNTIF($E$1050:E1067,#REF!),0)),"")</f>
        <v/>
      </c>
    </row>
    <row r="1069" spans="5:5">
      <c r="E1069" t="str" cm="1">
        <f t="array" ref="E1069">IFERROR(INDEX(#REF!,MATCH(0,COUNTIF($E$1050:E1068,#REF!),0)),"")</f>
        <v/>
      </c>
    </row>
    <row r="1070" spans="5:5">
      <c r="E1070" t="str" cm="1">
        <f t="array" ref="E1070">IFERROR(INDEX(#REF!,MATCH(0,COUNTIF($E$1050:E1069,#REF!),0)),"")</f>
        <v/>
      </c>
    </row>
    <row r="1071" spans="5:5">
      <c r="E1071" t="str" cm="1">
        <f t="array" ref="E1071">IFERROR(INDEX(#REF!,MATCH(0,COUNTIF($E$1050:E1070,#REF!),0)),"")</f>
        <v/>
      </c>
    </row>
    <row r="1072" spans="5:5">
      <c r="E1072" t="str" cm="1">
        <f t="array" ref="E1072">IFERROR(INDEX(#REF!,MATCH(0,COUNTIF($E$1050:E1071,#REF!),0)),"")</f>
        <v/>
      </c>
    </row>
    <row r="1073" spans="5:5">
      <c r="E1073" t="str" cm="1">
        <f t="array" ref="E1073">IFERROR(INDEX(#REF!,MATCH(0,COUNTIF($E$1050:E1072,#REF!),0)),"")</f>
        <v/>
      </c>
    </row>
    <row r="1074" spans="5:5">
      <c r="E1074" t="str" cm="1">
        <f t="array" ref="E1074">IFERROR(INDEX(#REF!,MATCH(0,COUNTIF($E$1050:E1073,#REF!),0)),"")</f>
        <v/>
      </c>
    </row>
    <row r="1075" spans="5:5">
      <c r="E1075" t="str" cm="1">
        <f t="array" ref="E1075">IFERROR(INDEX(#REF!,MATCH(0,COUNTIF($E$1050:E1074,#REF!),0)),"")</f>
        <v/>
      </c>
    </row>
    <row r="1076" spans="5:5">
      <c r="E1076" t="str" cm="1">
        <f t="array" ref="E1076">IFERROR(INDEX(#REF!,MATCH(0,COUNTIF($E$1050:E1075,#REF!),0)),"")</f>
        <v/>
      </c>
    </row>
    <row r="1077" spans="5:5">
      <c r="E1077" t="str" cm="1">
        <f t="array" ref="E1077">IFERROR(INDEX(#REF!,MATCH(0,COUNTIF($E$1050:E1076,#REF!),0)),"")</f>
        <v/>
      </c>
    </row>
    <row r="1078" spans="5:5">
      <c r="E1078" t="str" cm="1">
        <f t="array" ref="E1078">IFERROR(INDEX(#REF!,MATCH(0,COUNTIF($E$1050:E1077,#REF!),0)),"")</f>
        <v/>
      </c>
    </row>
    <row r="1079" spans="5:5">
      <c r="E1079" t="str" cm="1">
        <f t="array" ref="E1079">IFERROR(INDEX(#REF!,MATCH(0,COUNTIF($E$1050:E1078,#REF!),0)),"")</f>
        <v/>
      </c>
    </row>
    <row r="1080" spans="5:5">
      <c r="E1080" t="str" cm="1">
        <f t="array" ref="E1080">IFERROR(INDEX(#REF!,MATCH(0,COUNTIF($E$1050:E1079,#REF!),0)),"")</f>
        <v/>
      </c>
    </row>
    <row r="1081" spans="5:5">
      <c r="E1081" t="str" cm="1">
        <f t="array" ref="E1081">IFERROR(INDEX(#REF!,MATCH(0,COUNTIF($E$1050:E1080,#REF!),0)),"")</f>
        <v/>
      </c>
    </row>
    <row r="1082" spans="5:5">
      <c r="E1082" t="str" cm="1">
        <f t="array" ref="E1082">IFERROR(INDEX(#REF!,MATCH(0,COUNTIF($E$1050:E1081,#REF!),0)),"")</f>
        <v/>
      </c>
    </row>
    <row r="1083" spans="5:5">
      <c r="E1083" t="str" cm="1">
        <f t="array" ref="E1083">IFERROR(INDEX(#REF!,MATCH(0,COUNTIF($E$1050:E1082,#REF!),0)),"")</f>
        <v/>
      </c>
    </row>
    <row r="1084" spans="5:5">
      <c r="E1084" t="str" cm="1">
        <f t="array" ref="E1084">IFERROR(INDEX(#REF!,MATCH(0,COUNTIF($E$1050:E1083,#REF!),0)),"")</f>
        <v/>
      </c>
    </row>
    <row r="1085" spans="5:5">
      <c r="E1085" t="str" cm="1">
        <f t="array" ref="E1085">IFERROR(INDEX(#REF!,MATCH(0,COUNTIF($E$1050:E1084,#REF!),0)),"")</f>
        <v/>
      </c>
    </row>
    <row r="1086" spans="5:5">
      <c r="E1086" t="str" cm="1">
        <f t="array" ref="E1086">IFERROR(INDEX(#REF!,MATCH(0,COUNTIF($E$1050:E1085,#REF!),0)),"")</f>
        <v/>
      </c>
    </row>
    <row r="1087" spans="5:5">
      <c r="E1087" t="str" cm="1">
        <f t="array" ref="E1087">IFERROR(INDEX(#REF!,MATCH(0,COUNTIF($E$1050:E1086,#REF!),0)),"")</f>
        <v/>
      </c>
    </row>
    <row r="1088" spans="5:5">
      <c r="E1088" t="str" cm="1">
        <f t="array" ref="E1088">IFERROR(INDEX(#REF!,MATCH(0,COUNTIF($E$1050:E1087,#REF!),0)),"")</f>
        <v/>
      </c>
    </row>
    <row r="1089" spans="5:5">
      <c r="E1089" t="str" cm="1">
        <f t="array" ref="E1089">IFERROR(INDEX(#REF!,MATCH(0,COUNTIF($E$1050:E1088,#REF!),0)),"")</f>
        <v/>
      </c>
    </row>
    <row r="1090" spans="5:5">
      <c r="E1090" t="str" cm="1">
        <f t="array" ref="E1090">IFERROR(INDEX(#REF!,MATCH(0,COUNTIF($E$1050:E1089,#REF!),0)),"")</f>
        <v/>
      </c>
    </row>
    <row r="1091" spans="5:5">
      <c r="E1091" t="str" cm="1">
        <f t="array" ref="E1091">IFERROR(INDEX(#REF!,MATCH(0,COUNTIF($E$1050:E1090,#REF!),0)),"")</f>
        <v/>
      </c>
    </row>
    <row r="1092" spans="5:5">
      <c r="E1092" t="str" cm="1">
        <f t="array" ref="E1092">IFERROR(INDEX(#REF!,MATCH(0,COUNTIF($E$1050:E1091,#REF!),0)),"")</f>
        <v/>
      </c>
    </row>
    <row r="1093" spans="5:5">
      <c r="E1093" t="str" cm="1">
        <f t="array" ref="E1093">IFERROR(INDEX(#REF!,MATCH(0,COUNTIF($E$1050:E1092,#REF!),0)),"")</f>
        <v/>
      </c>
    </row>
    <row r="1094" spans="5:5">
      <c r="E1094" t="str" cm="1">
        <f t="array" ref="E1094">IFERROR(INDEX(#REF!,MATCH(0,COUNTIF($E$1050:E1093,#REF!),0)),"")</f>
        <v/>
      </c>
    </row>
    <row r="1095" spans="5:5">
      <c r="E1095" t="str" cm="1">
        <f t="array" ref="E1095">IFERROR(INDEX(#REF!,MATCH(0,COUNTIF($E$1050:E1094,#REF!),0)),"")</f>
        <v/>
      </c>
    </row>
    <row r="1096" spans="5:5">
      <c r="E1096" t="str" cm="1">
        <f t="array" ref="E1096">IFERROR(INDEX(#REF!,MATCH(0,COUNTIF($E$1050:E1095,#REF!),0)),"")</f>
        <v/>
      </c>
    </row>
    <row r="1097" spans="5:5">
      <c r="E1097" t="str" cm="1">
        <f t="array" ref="E1097">IFERROR(INDEX(#REF!,MATCH(0,COUNTIF($E$1050:E1096,#REF!),0)),"")</f>
        <v/>
      </c>
    </row>
    <row r="1098" spans="5:5">
      <c r="E1098" t="str" cm="1">
        <f t="array" ref="E1098">IFERROR(INDEX(#REF!,MATCH(0,COUNTIF($E$1050:E1097,#REF!),0)),"")</f>
        <v/>
      </c>
    </row>
    <row r="1099" spans="5:5">
      <c r="E1099" t="str" cm="1">
        <f t="array" ref="E1099">IFERROR(INDEX(#REF!,MATCH(0,COUNTIF($E$1050:E1098,#REF!),0)),"")</f>
        <v/>
      </c>
    </row>
    <row r="1100" spans="5:5">
      <c r="E1100" t="str" cm="1">
        <f t="array" ref="E1100">IFERROR(INDEX(#REF!,MATCH(0,COUNTIF($E$1050:E1099,#REF!),0)),"")</f>
        <v/>
      </c>
    </row>
    <row r="1101" spans="5:5">
      <c r="E1101" t="str" cm="1">
        <f t="array" ref="E1101">IFERROR(INDEX(#REF!,MATCH(0,COUNTIF($E$1050:E1100,#REF!),0)),"")</f>
        <v/>
      </c>
    </row>
    <row r="1102" spans="5:5">
      <c r="E1102" t="str" cm="1">
        <f t="array" ref="E1102">IFERROR(INDEX(#REF!,MATCH(0,COUNTIF($E$1050:E1101,#REF!),0)),"")</f>
        <v/>
      </c>
    </row>
    <row r="1103" spans="5:5">
      <c r="E1103" t="str" cm="1">
        <f t="array" ref="E1103">IFERROR(INDEX(#REF!,MATCH(0,COUNTIF($E$1050:E1102,#REF!),0)),"")</f>
        <v/>
      </c>
    </row>
    <row r="1104" spans="5:5">
      <c r="E1104" t="str" cm="1">
        <f t="array" ref="E1104">IFERROR(INDEX(#REF!,MATCH(0,COUNTIF($E$1050:E1103,#REF!),0)),"")</f>
        <v/>
      </c>
    </row>
    <row r="1105" spans="5:5">
      <c r="E1105" t="str" cm="1">
        <f t="array" ref="E1105">IFERROR(INDEX(#REF!,MATCH(0,COUNTIF($E$1050:E1104,#REF!),0)),"")</f>
        <v/>
      </c>
    </row>
    <row r="1106" spans="5:5">
      <c r="E1106" t="str" cm="1">
        <f t="array" ref="E1106">IFERROR(INDEX(#REF!,MATCH(0,COUNTIF($E$1050:E1105,#REF!),0)),"")</f>
        <v/>
      </c>
    </row>
    <row r="1107" spans="5:5">
      <c r="E1107" t="str" cm="1">
        <f t="array" ref="E1107">IFERROR(INDEX(#REF!,MATCH(0,COUNTIF($E$1050:E1106,#REF!),0)),"")</f>
        <v/>
      </c>
    </row>
    <row r="1108" spans="5:5">
      <c r="E1108" t="str" cm="1">
        <f t="array" ref="E1108">IFERROR(INDEX(#REF!,MATCH(0,COUNTIF($E$1050:E1107,#REF!),0)),"")</f>
        <v/>
      </c>
    </row>
    <row r="1109" spans="5:5">
      <c r="E1109" t="str" cm="1">
        <f t="array" ref="E1109">IFERROR(INDEX(#REF!,MATCH(0,COUNTIF($E$1050:E1108,#REF!),0)),"")</f>
        <v/>
      </c>
    </row>
    <row r="1110" spans="5:5">
      <c r="E1110" t="str" cm="1">
        <f t="array" ref="E1110">IFERROR(INDEX(#REF!,MATCH(0,COUNTIF($E$1050:E1109,#REF!),0)),"")</f>
        <v/>
      </c>
    </row>
    <row r="1111" spans="5:5">
      <c r="E1111" t="str" cm="1">
        <f t="array" ref="E1111">IFERROR(INDEX(#REF!,MATCH(0,COUNTIF($E$1050:E1110,#REF!),0)),"")</f>
        <v/>
      </c>
    </row>
    <row r="1112" spans="5:5">
      <c r="E1112" t="str" cm="1">
        <f t="array" ref="E1112">IFERROR(INDEX(#REF!,MATCH(0,COUNTIF($E$1050:E1111,#REF!),0)),"")</f>
        <v/>
      </c>
    </row>
    <row r="1113" spans="5:5">
      <c r="E1113" t="str" cm="1">
        <f t="array" ref="E1113">IFERROR(INDEX(#REF!,MATCH(0,COUNTIF($E$1050:E1112,#REF!),0)),"")</f>
        <v/>
      </c>
    </row>
    <row r="1114" spans="5:5">
      <c r="E1114" t="str" cm="1">
        <f t="array" ref="E1114">IFERROR(INDEX(#REF!,MATCH(0,COUNTIF($E$1050:E1113,#REF!),0)),"")</f>
        <v/>
      </c>
    </row>
    <row r="1115" spans="5:5">
      <c r="E1115" t="str" cm="1">
        <f t="array" ref="E1115">IFERROR(INDEX(#REF!,MATCH(0,COUNTIF($E$1050:E1114,#REF!),0)),"")</f>
        <v/>
      </c>
    </row>
    <row r="1116" spans="5:5">
      <c r="E1116" t="str" cm="1">
        <f t="array" ref="E1116">IFERROR(INDEX(#REF!,MATCH(0,COUNTIF($E$1050:E1115,#REF!),0)),"")</f>
        <v/>
      </c>
    </row>
    <row r="1117" spans="5:5">
      <c r="E1117" t="str" cm="1">
        <f t="array" ref="E1117">IFERROR(INDEX(#REF!,MATCH(0,COUNTIF($E$1050:E1116,#REF!),0)),"")</f>
        <v/>
      </c>
    </row>
    <row r="1118" spans="5:5">
      <c r="E1118" t="str" cm="1">
        <f t="array" ref="E1118">IFERROR(INDEX(#REF!,MATCH(0,COUNTIF($E$1050:E1117,#REF!),0)),"")</f>
        <v/>
      </c>
    </row>
    <row r="1119" spans="5:5">
      <c r="E1119" t="str" cm="1">
        <f t="array" ref="E1119">IFERROR(INDEX(#REF!,MATCH(0,COUNTIF($E$1050:E1118,#REF!),0)),"")</f>
        <v/>
      </c>
    </row>
    <row r="1120" spans="5:5">
      <c r="E1120" t="str" cm="1">
        <f t="array" ref="E1120">IFERROR(INDEX(#REF!,MATCH(0,COUNTIF($E$1050:E1119,#REF!),0)),"")</f>
        <v/>
      </c>
    </row>
    <row r="1121" spans="5:5">
      <c r="E1121" t="str" cm="1">
        <f t="array" ref="E1121">IFERROR(INDEX(#REF!,MATCH(0,COUNTIF($E$1050:E1120,#REF!),0)),"")</f>
        <v/>
      </c>
    </row>
    <row r="1122" spans="5:5">
      <c r="E1122" t="str" cm="1">
        <f t="array" ref="E1122">IFERROR(INDEX(#REF!,MATCH(0,COUNTIF($E$1050:E1121,#REF!),0)),"")</f>
        <v/>
      </c>
    </row>
    <row r="1123" spans="5:5">
      <c r="E1123" t="str" cm="1">
        <f t="array" ref="E1123">IFERROR(INDEX(#REF!,MATCH(0,COUNTIF($E$1050:E1122,#REF!),0)),"")</f>
        <v/>
      </c>
    </row>
    <row r="1124" spans="5:5">
      <c r="E1124" t="str" cm="1">
        <f t="array" ref="E1124">IFERROR(INDEX(#REF!,MATCH(0,COUNTIF($E$1050:E1123,#REF!),0)),"")</f>
        <v/>
      </c>
    </row>
    <row r="1125" spans="5:5">
      <c r="E1125" t="str" cm="1">
        <f t="array" ref="E1125">IFERROR(INDEX(#REF!,MATCH(0,COUNTIF($E$1050:E1124,#REF!),0)),"")</f>
        <v/>
      </c>
    </row>
    <row r="1126" spans="5:5">
      <c r="E1126" t="str" cm="1">
        <f t="array" ref="E1126">IFERROR(INDEX(#REF!,MATCH(0,COUNTIF($E$1050:E1125,#REF!),0)),"")</f>
        <v/>
      </c>
    </row>
    <row r="1127" spans="5:5">
      <c r="E1127" t="str" cm="1">
        <f t="array" ref="E1127">IFERROR(INDEX(#REF!,MATCH(0,COUNTIF($E$1050:E1126,#REF!),0)),"")</f>
        <v/>
      </c>
    </row>
    <row r="1128" spans="5:5">
      <c r="E1128" t="str" cm="1">
        <f t="array" ref="E1128">IFERROR(INDEX(#REF!,MATCH(0,COUNTIF($E$1050:E1127,#REF!),0)),"")</f>
        <v/>
      </c>
    </row>
    <row r="1129" spans="5:5">
      <c r="E1129" t="str" cm="1">
        <f t="array" ref="E1129">IFERROR(INDEX(#REF!,MATCH(0,COUNTIF($E$1050:E1128,#REF!),0)),"")</f>
        <v/>
      </c>
    </row>
    <row r="1130" spans="5:5">
      <c r="E1130" t="str" cm="1">
        <f t="array" ref="E1130">IFERROR(INDEX(#REF!,MATCH(0,COUNTIF($E$1050:E1129,#REF!),0)),"")</f>
        <v/>
      </c>
    </row>
    <row r="1131" spans="5:5">
      <c r="E1131" t="str" cm="1">
        <f t="array" ref="E1131">IFERROR(INDEX(#REF!,MATCH(0,COUNTIF($E$1050:E1130,#REF!),0)),"")</f>
        <v/>
      </c>
    </row>
    <row r="1132" spans="5:5">
      <c r="E1132" t="str" cm="1">
        <f t="array" ref="E1132">IFERROR(INDEX(#REF!,MATCH(0,COUNTIF($E$1050:E1131,#REF!),0)),"")</f>
        <v/>
      </c>
    </row>
    <row r="1133" spans="5:5">
      <c r="E1133" t="str" cm="1">
        <f t="array" ref="E1133">IFERROR(INDEX(#REF!,MATCH(0,COUNTIF($E$1050:E1132,#REF!),0)),"")</f>
        <v/>
      </c>
    </row>
    <row r="1134" spans="5:5">
      <c r="E1134" t="str" cm="1">
        <f t="array" ref="E1134">IFERROR(INDEX(#REF!,MATCH(0,COUNTIF($E$1050:E1133,#REF!),0)),"")</f>
        <v/>
      </c>
    </row>
    <row r="1135" spans="5:5">
      <c r="E1135" t="str" cm="1">
        <f t="array" ref="E1135">IFERROR(INDEX(#REF!,MATCH(0,COUNTIF($E$1050:E1134,#REF!),0)),"")</f>
        <v/>
      </c>
    </row>
    <row r="1136" spans="5:5">
      <c r="E1136" t="str" cm="1">
        <f t="array" ref="E1136">IFERROR(INDEX(#REF!,MATCH(0,COUNTIF($E$1050:E1135,#REF!),0)),"")</f>
        <v/>
      </c>
    </row>
    <row r="1137" spans="5:5">
      <c r="E1137" t="str" cm="1">
        <f t="array" ref="E1137">IFERROR(INDEX(#REF!,MATCH(0,COUNTIF($E$1050:E1136,#REF!),0)),"")</f>
        <v/>
      </c>
    </row>
    <row r="1138" spans="5:5">
      <c r="E1138" t="str" cm="1">
        <f t="array" ref="E1138">IFERROR(INDEX(#REF!,MATCH(0,COUNTIF($E$1050:E1137,#REF!),0)),"")</f>
        <v/>
      </c>
    </row>
    <row r="1139" spans="5:5">
      <c r="E1139" t="str" cm="1">
        <f t="array" ref="E1139">IFERROR(INDEX(#REF!,MATCH(0,COUNTIF($E$1050:E1138,#REF!),0)),"")</f>
        <v/>
      </c>
    </row>
    <row r="1140" spans="5:5">
      <c r="E1140" t="str" cm="1">
        <f t="array" ref="E1140">IFERROR(INDEX(#REF!,MATCH(0,COUNTIF($E$1050:E1139,#REF!),0)),"")</f>
        <v/>
      </c>
    </row>
    <row r="1141" spans="5:5">
      <c r="E1141" t="str" cm="1">
        <f t="array" ref="E1141">IFERROR(INDEX(#REF!,MATCH(0,COUNTIF($E$1050:E1140,#REF!),0)),"")</f>
        <v/>
      </c>
    </row>
    <row r="1142" spans="5:5">
      <c r="E1142" t="str" cm="1">
        <f t="array" ref="E1142">IFERROR(INDEX(#REF!,MATCH(0,COUNTIF($E$1050:E1141,#REF!),0)),"")</f>
        <v/>
      </c>
    </row>
    <row r="1143" spans="5:5">
      <c r="E1143" t="str" cm="1">
        <f t="array" ref="E1143">IFERROR(INDEX(#REF!,MATCH(0,COUNTIF($E$1050:E1142,#REF!),0)),"")</f>
        <v/>
      </c>
    </row>
    <row r="1144" spans="5:5">
      <c r="E1144" t="str" cm="1">
        <f t="array" ref="E1144">IFERROR(INDEX(#REF!,MATCH(0,COUNTIF($E$1050:E1143,#REF!),0)),"")</f>
        <v/>
      </c>
    </row>
    <row r="1145" spans="5:5">
      <c r="E1145" t="str" cm="1">
        <f t="array" ref="E1145">IFERROR(INDEX(#REF!,MATCH(0,COUNTIF($E$1050:E1144,#REF!),0)),"")</f>
        <v/>
      </c>
    </row>
    <row r="1146" spans="5:5">
      <c r="E1146" t="str" cm="1">
        <f t="array" ref="E1146">IFERROR(INDEX(#REF!,MATCH(0,COUNTIF($E$1050:E1145,#REF!),0)),"")</f>
        <v/>
      </c>
    </row>
    <row r="1147" spans="5:5">
      <c r="E1147" t="str" cm="1">
        <f t="array" ref="E1147">IFERROR(INDEX(#REF!,MATCH(0,COUNTIF($E$1050:E1146,#REF!),0)),"")</f>
        <v/>
      </c>
    </row>
    <row r="1148" spans="5:5">
      <c r="E1148" t="str" cm="1">
        <f t="array" ref="E1148">IFERROR(INDEX(#REF!,MATCH(0,COUNTIF($E$1050:E1147,#REF!),0)),"")</f>
        <v/>
      </c>
    </row>
    <row r="1149" spans="5:5">
      <c r="E1149" t="str" cm="1">
        <f t="array" ref="E1149">IFERROR(INDEX(#REF!,MATCH(0,COUNTIF($E$1050:E1148,#REF!),0)),"")</f>
        <v/>
      </c>
    </row>
    <row r="1150" spans="5:5">
      <c r="E1150" t="str" cm="1">
        <f t="array" ref="E1150">IFERROR(INDEX(#REF!,MATCH(0,COUNTIF($E$1050:E1149,#REF!),0)),"")</f>
        <v/>
      </c>
    </row>
    <row r="1151" spans="5:5">
      <c r="E1151" t="str" cm="1">
        <f t="array" ref="E1151">IFERROR(INDEX(#REF!,MATCH(0,COUNTIF($E$1050:E1150,#REF!),0)),"")</f>
        <v/>
      </c>
    </row>
    <row r="1152" spans="5:5">
      <c r="E1152" t="str" cm="1">
        <f t="array" ref="E1152">IFERROR(INDEX(#REF!,MATCH(0,COUNTIF($E$1050:E1151,#REF!),0)),"")</f>
        <v/>
      </c>
    </row>
    <row r="1153" spans="5:5">
      <c r="E1153" t="str" cm="1">
        <f t="array" ref="E1153">IFERROR(INDEX(#REF!,MATCH(0,COUNTIF($E$1050:E1152,#REF!),0)),"")</f>
        <v/>
      </c>
    </row>
    <row r="1154" spans="5:5">
      <c r="E1154" t="str" cm="1">
        <f t="array" ref="E1154">IFERROR(INDEX(#REF!,MATCH(0,COUNTIF($E$1050:E1153,#REF!),0)),"")</f>
        <v/>
      </c>
    </row>
    <row r="1155" spans="5:5">
      <c r="E1155" t="str" cm="1">
        <f t="array" ref="E1155">IFERROR(INDEX(#REF!,MATCH(0,COUNTIF($E$1050:E1154,#REF!),0)),"")</f>
        <v/>
      </c>
    </row>
    <row r="1156" spans="5:5">
      <c r="E1156" t="str" cm="1">
        <f t="array" ref="E1156">IFERROR(INDEX(#REF!,MATCH(0,COUNTIF($E$1050:E1155,#REF!),0)),"")</f>
        <v/>
      </c>
    </row>
    <row r="1157" spans="5:5">
      <c r="E1157" t="str" cm="1">
        <f t="array" ref="E1157">IFERROR(INDEX(#REF!,MATCH(0,COUNTIF($E$1050:E1156,#REF!),0)),"")</f>
        <v/>
      </c>
    </row>
    <row r="1158" spans="5:5">
      <c r="E1158" t="str" cm="1">
        <f t="array" ref="E1158">IFERROR(INDEX(#REF!,MATCH(0,COUNTIF($E$1050:E1157,#REF!),0)),"")</f>
        <v/>
      </c>
    </row>
    <row r="1159" spans="5:5">
      <c r="E1159" t="str" cm="1">
        <f t="array" ref="E1159">IFERROR(INDEX(#REF!,MATCH(0,COUNTIF($E$1050:E1158,#REF!),0)),"")</f>
        <v/>
      </c>
    </row>
    <row r="1160" spans="5:5">
      <c r="E1160" t="str" cm="1">
        <f t="array" ref="E1160">IFERROR(INDEX(#REF!,MATCH(0,COUNTIF($E$1050:E1159,#REF!),0)),"")</f>
        <v/>
      </c>
    </row>
    <row r="1161" spans="5:5">
      <c r="E1161" t="str" cm="1">
        <f t="array" ref="E1161">IFERROR(INDEX(#REF!,MATCH(0,COUNTIF($E$1050:E1160,#REF!),0)),"")</f>
        <v/>
      </c>
    </row>
    <row r="1162" spans="5:5">
      <c r="E1162" t="str" cm="1">
        <f t="array" ref="E1162">IFERROR(INDEX(#REF!,MATCH(0,COUNTIF($E$1050:E1161,#REF!),0)),"")</f>
        <v/>
      </c>
    </row>
    <row r="1163" spans="5:5">
      <c r="E1163" t="str" cm="1">
        <f t="array" ref="E1163">IFERROR(INDEX(#REF!,MATCH(0,COUNTIF($E$1050:E1162,#REF!),0)),"")</f>
        <v/>
      </c>
    </row>
    <row r="1164" spans="5:5">
      <c r="E1164" t="str" cm="1">
        <f t="array" ref="E1164">IFERROR(INDEX(#REF!,MATCH(0,COUNTIF($E$1050:E1163,#REF!),0)),"")</f>
        <v/>
      </c>
    </row>
    <row r="1165" spans="5:5">
      <c r="E1165" t="str" cm="1">
        <f t="array" ref="E1165">IFERROR(INDEX(#REF!,MATCH(0,COUNTIF($E$1050:E1164,#REF!),0)),"")</f>
        <v/>
      </c>
    </row>
    <row r="1166" spans="5:5">
      <c r="E1166" t="str" cm="1">
        <f t="array" ref="E1166">IFERROR(INDEX(#REF!,MATCH(0,COUNTIF($E$1050:E1165,#REF!),0)),"")</f>
        <v/>
      </c>
    </row>
    <row r="1167" spans="5:5">
      <c r="E1167" t="str" cm="1">
        <f t="array" ref="E1167">IFERROR(INDEX(#REF!,MATCH(0,COUNTIF($E$1050:E1166,#REF!),0)),"")</f>
        <v/>
      </c>
    </row>
    <row r="1168" spans="5:5">
      <c r="E1168" t="str" cm="1">
        <f t="array" ref="E1168">IFERROR(INDEX(#REF!,MATCH(0,COUNTIF($E$1050:E1167,#REF!),0)),"")</f>
        <v/>
      </c>
    </row>
    <row r="1169" spans="5:5">
      <c r="E1169" t="str" cm="1">
        <f t="array" ref="E1169">IFERROR(INDEX(#REF!,MATCH(0,COUNTIF($E$1050:E1168,#REF!),0)),"")</f>
        <v/>
      </c>
    </row>
    <row r="1170" spans="5:5">
      <c r="E1170" t="str" cm="1">
        <f t="array" ref="E1170">IFERROR(INDEX(#REF!,MATCH(0,COUNTIF($E$1050:E1169,#REF!),0)),"")</f>
        <v/>
      </c>
    </row>
    <row r="1171" spans="5:5">
      <c r="E1171" t="str" cm="1">
        <f t="array" ref="E1171">IFERROR(INDEX(#REF!,MATCH(0,COUNTIF($E$1050:E1170,#REF!),0)),"")</f>
        <v/>
      </c>
    </row>
    <row r="1172" spans="5:5">
      <c r="E1172" t="str" cm="1">
        <f t="array" ref="E1172">IFERROR(INDEX(#REF!,MATCH(0,COUNTIF($E$1050:E1171,#REF!),0)),"")</f>
        <v/>
      </c>
    </row>
    <row r="1173" spans="5:5">
      <c r="E1173" t="str" cm="1">
        <f t="array" ref="E1173">IFERROR(INDEX(#REF!,MATCH(0,COUNTIF($E$1050:E1172,#REF!),0)),"")</f>
        <v/>
      </c>
    </row>
    <row r="1174" spans="5:5">
      <c r="E1174" t="str" cm="1">
        <f t="array" ref="E1174">IFERROR(INDEX(#REF!,MATCH(0,COUNTIF($E$1050:E1173,#REF!),0)),"")</f>
        <v/>
      </c>
    </row>
    <row r="1175" spans="5:5">
      <c r="E1175" t="str" cm="1">
        <f t="array" ref="E1175">IFERROR(INDEX(#REF!,MATCH(0,COUNTIF($E$1050:E1174,#REF!),0)),"")</f>
        <v/>
      </c>
    </row>
    <row r="1176" spans="5:5">
      <c r="E1176" t="str" cm="1">
        <f t="array" ref="E1176">IFERROR(INDEX(#REF!,MATCH(0,COUNTIF($E$1050:E1175,#REF!),0)),"")</f>
        <v/>
      </c>
    </row>
    <row r="1177" spans="5:5">
      <c r="E1177" t="str" cm="1">
        <f t="array" ref="E1177">IFERROR(INDEX(#REF!,MATCH(0,COUNTIF($E$1050:E1176,#REF!),0)),"")</f>
        <v/>
      </c>
    </row>
    <row r="1178" spans="5:5">
      <c r="E1178" t="str" cm="1">
        <f t="array" ref="E1178">IFERROR(INDEX(#REF!,MATCH(0,COUNTIF($E$1050:E1177,#REF!),0)),"")</f>
        <v/>
      </c>
    </row>
    <row r="1179" spans="5:5">
      <c r="E1179" t="str" cm="1">
        <f t="array" ref="E1179">IFERROR(INDEX(#REF!,MATCH(0,COUNTIF($E$1050:E1178,#REF!),0)),"")</f>
        <v/>
      </c>
    </row>
    <row r="1180" spans="5:5">
      <c r="E1180" t="str" cm="1">
        <f t="array" ref="E1180">IFERROR(INDEX(#REF!,MATCH(0,COUNTIF($E$1050:E1179,#REF!),0)),"")</f>
        <v/>
      </c>
    </row>
    <row r="1181" spans="5:5">
      <c r="E1181" t="str" cm="1">
        <f t="array" ref="E1181">IFERROR(INDEX(#REF!,MATCH(0,COUNTIF($E$1050:E1180,#REF!),0)),"")</f>
        <v/>
      </c>
    </row>
    <row r="1182" spans="5:5">
      <c r="E1182" t="str" cm="1">
        <f t="array" ref="E1182">IFERROR(INDEX(#REF!,MATCH(0,COUNTIF($E$1050:E1181,#REF!),0)),"")</f>
        <v/>
      </c>
    </row>
    <row r="1183" spans="5:5">
      <c r="E1183" t="str" cm="1">
        <f t="array" ref="E1183">IFERROR(INDEX(#REF!,MATCH(0,COUNTIF($E$1050:E1182,#REF!),0)),"")</f>
        <v/>
      </c>
    </row>
    <row r="1184" spans="5:5">
      <c r="E1184" t="str" cm="1">
        <f t="array" ref="E1184">IFERROR(INDEX(#REF!,MATCH(0,COUNTIF($E$1050:E1183,#REF!),0)),"")</f>
        <v/>
      </c>
    </row>
    <row r="1185" spans="5:5">
      <c r="E1185" t="str" cm="1">
        <f t="array" ref="E1185">IFERROR(INDEX(#REF!,MATCH(0,COUNTIF($E$1050:E1184,#REF!),0)),"")</f>
        <v/>
      </c>
    </row>
    <row r="1186" spans="5:5">
      <c r="E1186" t="str" cm="1">
        <f t="array" ref="E1186">IFERROR(INDEX(#REF!,MATCH(0,COUNTIF($E$1050:E1185,#REF!),0)),"")</f>
        <v/>
      </c>
    </row>
    <row r="1187" spans="5:5">
      <c r="E1187" t="str" cm="1">
        <f t="array" ref="E1187">IFERROR(INDEX(#REF!,MATCH(0,COUNTIF($E$1050:E1186,#REF!),0)),"")</f>
        <v/>
      </c>
    </row>
    <row r="1188" spans="5:5">
      <c r="E1188" t="str" cm="1">
        <f t="array" ref="E1188">IFERROR(INDEX(#REF!,MATCH(0,COUNTIF($E$1050:E1187,#REF!),0)),"")</f>
        <v/>
      </c>
    </row>
    <row r="1189" spans="5:5">
      <c r="E1189" t="str" cm="1">
        <f t="array" ref="E1189">IFERROR(INDEX(#REF!,MATCH(0,COUNTIF($E$1050:E1188,#REF!),0)),"")</f>
        <v/>
      </c>
    </row>
    <row r="1190" spans="5:5">
      <c r="E1190" t="str" cm="1">
        <f t="array" ref="E1190">IFERROR(INDEX(#REF!,MATCH(0,COUNTIF($E$1050:E1189,#REF!),0)),"")</f>
        <v/>
      </c>
    </row>
    <row r="1191" spans="5:5">
      <c r="E1191" t="str" cm="1">
        <f t="array" ref="E1191">IFERROR(INDEX(#REF!,MATCH(0,COUNTIF($E$1050:E1190,#REF!),0)),"")</f>
        <v/>
      </c>
    </row>
    <row r="1192" spans="5:5">
      <c r="E1192" t="str" cm="1">
        <f t="array" ref="E1192">IFERROR(INDEX(#REF!,MATCH(0,COUNTIF($E$1050:E1191,#REF!),0)),"")</f>
        <v/>
      </c>
    </row>
    <row r="1193" spans="5:5">
      <c r="E1193" t="str" cm="1">
        <f t="array" ref="E1193">IFERROR(INDEX(#REF!,MATCH(0,COUNTIF($E$1050:E1192,#REF!),0)),"")</f>
        <v/>
      </c>
    </row>
    <row r="1194" spans="5:5">
      <c r="E1194" t="str" cm="1">
        <f t="array" ref="E1194">IFERROR(INDEX(#REF!,MATCH(0,COUNTIF($E$1050:E1193,#REF!),0)),"")</f>
        <v/>
      </c>
    </row>
    <row r="1195" spans="5:5">
      <c r="E1195" t="str" cm="1">
        <f t="array" ref="E1195">IFERROR(INDEX(#REF!,MATCH(0,COUNTIF($E$1050:E1194,#REF!),0)),"")</f>
        <v/>
      </c>
    </row>
    <row r="1196" spans="5:5">
      <c r="E1196" t="str" cm="1">
        <f t="array" ref="E1196">IFERROR(INDEX(#REF!,MATCH(0,COUNTIF($E$1050:E1195,#REF!),0)),"")</f>
        <v/>
      </c>
    </row>
    <row r="1197" spans="5:5">
      <c r="E1197" t="str" cm="1">
        <f t="array" ref="E1197">IFERROR(INDEX(#REF!,MATCH(0,COUNTIF($E$1050:E1196,#REF!),0)),"")</f>
        <v/>
      </c>
    </row>
    <row r="1198" spans="5:5">
      <c r="E1198" t="str" cm="1">
        <f t="array" ref="E1198">IFERROR(INDEX(#REF!,MATCH(0,COUNTIF($E$1050:E1197,#REF!),0)),"")</f>
        <v/>
      </c>
    </row>
    <row r="1199" spans="5:5">
      <c r="E1199" t="str" cm="1">
        <f t="array" ref="E1199">IFERROR(INDEX(#REF!,MATCH(0,COUNTIF($E$1050:E1198,#REF!),0)),"")</f>
        <v/>
      </c>
    </row>
    <row r="1200" spans="5:5">
      <c r="E1200" t="str" cm="1">
        <f t="array" ref="E1200">IFERROR(INDEX(#REF!,MATCH(0,COUNTIF($E$1050:E1199,#REF!),0)),"")</f>
        <v/>
      </c>
    </row>
    <row r="1201" spans="5:5">
      <c r="E1201" t="str" cm="1">
        <f t="array" ref="E1201">IFERROR(INDEX(#REF!,MATCH(0,COUNTIF($E$1200:E1200,#REF!),0)),"")</f>
        <v/>
      </c>
    </row>
    <row r="1202" spans="5:5">
      <c r="E1202" t="str" cm="1">
        <f t="array" ref="E1202">IFERROR(INDEX(#REF!,MATCH(0,COUNTIF($E$1200:E1201,#REF!),0)),"")</f>
        <v/>
      </c>
    </row>
    <row r="1203" spans="5:5">
      <c r="E1203" t="str" cm="1">
        <f t="array" ref="E1203">IFERROR(INDEX(#REF!,MATCH(0,COUNTIF($E$1200:E1202,#REF!),0)),"")</f>
        <v/>
      </c>
    </row>
    <row r="1204" spans="5:5">
      <c r="E1204" t="str" cm="1">
        <f t="array" ref="E1204">IFERROR(INDEX(#REF!,MATCH(0,COUNTIF($E$1200:E1203,#REF!),0)),"")</f>
        <v/>
      </c>
    </row>
    <row r="1205" spans="5:5">
      <c r="E1205" t="str" cm="1">
        <f t="array" ref="E1205">IFERROR(INDEX(#REF!,MATCH(0,COUNTIF($E$1200:E1204,#REF!),0)),"")</f>
        <v/>
      </c>
    </row>
    <row r="1206" spans="5:5">
      <c r="E1206" t="str" cm="1">
        <f t="array" ref="E1206">IFERROR(INDEX(#REF!,MATCH(0,COUNTIF($E$1200:E1205,#REF!),0)),"")</f>
        <v/>
      </c>
    </row>
    <row r="1207" spans="5:5">
      <c r="E1207" t="str" cm="1">
        <f t="array" ref="E1207">IFERROR(INDEX(#REF!,MATCH(0,COUNTIF($E$1200:E1206,#REF!),0)),"")</f>
        <v/>
      </c>
    </row>
    <row r="1208" spans="5:5">
      <c r="E1208" t="str" cm="1">
        <f t="array" ref="E1208">IFERROR(INDEX(#REF!,MATCH(0,COUNTIF($E$1200:E1207,#REF!),0)),"")</f>
        <v/>
      </c>
    </row>
    <row r="1209" spans="5:5">
      <c r="E1209" t="str" cm="1">
        <f t="array" ref="E1209">IFERROR(INDEX(#REF!,MATCH(0,COUNTIF($E$1200:E1208,#REF!),0)),"")</f>
        <v/>
      </c>
    </row>
    <row r="1210" spans="5:5">
      <c r="E1210" t="str" cm="1">
        <f t="array" ref="E1210">IFERROR(INDEX(#REF!,MATCH(0,COUNTIF($E$1200:E1209,#REF!),0)),"")</f>
        <v/>
      </c>
    </row>
    <row r="1211" spans="5:5">
      <c r="E1211" t="str" cm="1">
        <f t="array" ref="E1211">IFERROR(INDEX(#REF!,MATCH(0,COUNTIF($E$1200:E1210,#REF!),0)),"")</f>
        <v/>
      </c>
    </row>
    <row r="1212" spans="5:5">
      <c r="E1212" t="str" cm="1">
        <f t="array" ref="E1212">IFERROR(INDEX(#REF!,MATCH(0,COUNTIF($E$1200:E1211,#REF!),0)),"")</f>
        <v/>
      </c>
    </row>
    <row r="1213" spans="5:5">
      <c r="E1213" t="str" cm="1">
        <f t="array" ref="E1213">IFERROR(INDEX(#REF!,MATCH(0,COUNTIF($E$1200:E1212,#REF!),0)),"")</f>
        <v/>
      </c>
    </row>
    <row r="1214" spans="5:5">
      <c r="E1214" t="str" cm="1">
        <f t="array" ref="E1214">IFERROR(INDEX(#REF!,MATCH(0,COUNTIF($E$1200:E1213,#REF!),0)),"")</f>
        <v/>
      </c>
    </row>
    <row r="1215" spans="5:5">
      <c r="E1215" t="str" cm="1">
        <f t="array" ref="E1215">IFERROR(INDEX(#REF!,MATCH(0,COUNTIF($E$1200:E1214,#REF!),0)),"")</f>
        <v/>
      </c>
    </row>
    <row r="1216" spans="5:5">
      <c r="E1216" t="str" cm="1">
        <f t="array" ref="E1216">IFERROR(INDEX(#REF!,MATCH(0,COUNTIF($E$1200:E1215,#REF!),0)),"")</f>
        <v/>
      </c>
    </row>
    <row r="1217" spans="5:5">
      <c r="E1217" t="str" cm="1">
        <f t="array" ref="E1217">IFERROR(INDEX(#REF!,MATCH(0,COUNTIF($E$1200:E1216,#REF!),0)),"")</f>
        <v/>
      </c>
    </row>
    <row r="1218" spans="5:5">
      <c r="E1218" t="str" cm="1">
        <f t="array" ref="E1218">IFERROR(INDEX(#REF!,MATCH(0,COUNTIF($E$1200:E1217,#REF!),0)),"")</f>
        <v/>
      </c>
    </row>
    <row r="1219" spans="5:5">
      <c r="E1219" t="str" cm="1">
        <f t="array" ref="E1219">IFERROR(INDEX(#REF!,MATCH(0,COUNTIF($E$1200:E1218,#REF!),0)),"")</f>
        <v/>
      </c>
    </row>
    <row r="1220" spans="5:5">
      <c r="E1220" t="str" cm="1">
        <f t="array" ref="E1220">IFERROR(INDEX(#REF!,MATCH(0,COUNTIF($E$1200:E1219,#REF!),0)),"")</f>
        <v/>
      </c>
    </row>
    <row r="1221" spans="5:5">
      <c r="E1221" t="str" cm="1">
        <f t="array" ref="E1221">IFERROR(INDEX(#REF!,MATCH(0,COUNTIF($E$1200:E1220,#REF!),0)),"")</f>
        <v/>
      </c>
    </row>
    <row r="1222" spans="5:5">
      <c r="E1222" t="str" cm="1">
        <f t="array" ref="E1222">IFERROR(INDEX(#REF!,MATCH(0,COUNTIF($E$1200:E1221,#REF!),0)),"")</f>
        <v/>
      </c>
    </row>
    <row r="1223" spans="5:5">
      <c r="E1223" t="str" cm="1">
        <f t="array" ref="E1223">IFERROR(INDEX(#REF!,MATCH(0,COUNTIF($E$1200:E1222,#REF!),0)),"")</f>
        <v/>
      </c>
    </row>
    <row r="1224" spans="5:5">
      <c r="E1224" t="str" cm="1">
        <f t="array" ref="E1224">IFERROR(INDEX(#REF!,MATCH(0,COUNTIF($E$1200:E1223,#REF!),0)),"")</f>
        <v/>
      </c>
    </row>
    <row r="1225" spans="5:5">
      <c r="E1225" t="str" cm="1">
        <f t="array" ref="E1225">IFERROR(INDEX(#REF!,MATCH(0,COUNTIF($E$1200:E1224,#REF!),0)),"")</f>
        <v/>
      </c>
    </row>
    <row r="1226" spans="5:5">
      <c r="E1226" t="str" cm="1">
        <f t="array" ref="E1226">IFERROR(INDEX(#REF!,MATCH(0,COUNTIF($E$1200:E1225,#REF!),0)),"")</f>
        <v/>
      </c>
    </row>
    <row r="1227" spans="5:5">
      <c r="E1227" t="str" cm="1">
        <f t="array" ref="E1227">IFERROR(INDEX(#REF!,MATCH(0,COUNTIF($E$1200:E1226,#REF!),0)),"")</f>
        <v/>
      </c>
    </row>
    <row r="1228" spans="5:5">
      <c r="E1228" t="str" cm="1">
        <f t="array" ref="E1228">IFERROR(INDEX(#REF!,MATCH(0,COUNTIF($E$1200:E1227,#REF!),0)),"")</f>
        <v/>
      </c>
    </row>
    <row r="1229" spans="5:5">
      <c r="E1229" t="str" cm="1">
        <f t="array" ref="E1229">IFERROR(INDEX(#REF!,MATCH(0,COUNTIF($E$1200:E1228,#REF!),0)),"")</f>
        <v/>
      </c>
    </row>
    <row r="1230" spans="5:5">
      <c r="E1230" t="str" cm="1">
        <f t="array" ref="E1230">IFERROR(INDEX(#REF!,MATCH(0,COUNTIF($E$1200:E1229,#REF!),0)),"")</f>
        <v/>
      </c>
    </row>
    <row r="1231" spans="5:5">
      <c r="E1231" t="str" cm="1">
        <f t="array" ref="E1231">IFERROR(INDEX(#REF!,MATCH(0,COUNTIF($E$1200:E1230,#REF!),0)),"")</f>
        <v/>
      </c>
    </row>
    <row r="1232" spans="5:5">
      <c r="E1232" t="str" cm="1">
        <f t="array" ref="E1232">IFERROR(INDEX(#REF!,MATCH(0,COUNTIF($E$1200:E1231,#REF!),0)),"")</f>
        <v/>
      </c>
    </row>
    <row r="1233" spans="5:5">
      <c r="E1233" t="str" cm="1">
        <f t="array" ref="E1233">IFERROR(INDEX(#REF!,MATCH(0,COUNTIF($E$1200:E1232,#REF!),0)),"")</f>
        <v/>
      </c>
    </row>
    <row r="1234" spans="5:5">
      <c r="E1234" t="str" cm="1">
        <f t="array" ref="E1234">IFERROR(INDEX(#REF!,MATCH(0,COUNTIF($E$1200:E1233,#REF!),0)),"")</f>
        <v/>
      </c>
    </row>
    <row r="1235" spans="5:5">
      <c r="E1235" t="str" cm="1">
        <f t="array" ref="E1235">IFERROR(INDEX(#REF!,MATCH(0,COUNTIF($E$1200:E1234,#REF!),0)),"")</f>
        <v/>
      </c>
    </row>
    <row r="1236" spans="5:5">
      <c r="E1236" t="str" cm="1">
        <f t="array" ref="E1236">IFERROR(INDEX(#REF!,MATCH(0,COUNTIF($E$1200:E1235,#REF!),0)),"")</f>
        <v/>
      </c>
    </row>
    <row r="1237" spans="5:5">
      <c r="E1237" t="str" cm="1">
        <f t="array" ref="E1237">IFERROR(INDEX(#REF!,MATCH(0,COUNTIF($E$1200:E1236,#REF!),0)),"")</f>
        <v/>
      </c>
    </row>
    <row r="1238" spans="5:5">
      <c r="E1238" t="str" cm="1">
        <f t="array" ref="E1238">IFERROR(INDEX(#REF!,MATCH(0,COUNTIF($E$1200:E1237,#REF!),0)),"")</f>
        <v/>
      </c>
    </row>
    <row r="1239" spans="5:5">
      <c r="E1239" t="str" cm="1">
        <f t="array" ref="E1239">IFERROR(INDEX(#REF!,MATCH(0,COUNTIF($E$1200:E1238,#REF!),0)),"")</f>
        <v/>
      </c>
    </row>
    <row r="1240" spans="5:5">
      <c r="E1240" t="str" cm="1">
        <f t="array" ref="E1240">IFERROR(INDEX(#REF!,MATCH(0,COUNTIF($E$1200:E1239,#REF!),0)),"")</f>
        <v/>
      </c>
    </row>
    <row r="1241" spans="5:5">
      <c r="E1241" t="str" cm="1">
        <f t="array" ref="E1241">IFERROR(INDEX(#REF!,MATCH(0,COUNTIF($E$1200:E1240,#REF!),0)),"")</f>
        <v/>
      </c>
    </row>
    <row r="1242" spans="5:5">
      <c r="E1242" t="str" cm="1">
        <f t="array" ref="E1242">IFERROR(INDEX(#REF!,MATCH(0,COUNTIF($E$1200:E1241,#REF!),0)),"")</f>
        <v/>
      </c>
    </row>
    <row r="1243" spans="5:5">
      <c r="E1243" t="str" cm="1">
        <f t="array" ref="E1243">IFERROR(INDEX(#REF!,MATCH(0,COUNTIF($E$1200:E1242,#REF!),0)),"")</f>
        <v/>
      </c>
    </row>
    <row r="1244" spans="5:5">
      <c r="E1244" t="str" cm="1">
        <f t="array" ref="E1244">IFERROR(INDEX(#REF!,MATCH(0,COUNTIF($E$1200:E1243,#REF!),0)),"")</f>
        <v/>
      </c>
    </row>
    <row r="1245" spans="5:5">
      <c r="E1245" t="str" cm="1">
        <f t="array" ref="E1245">IFERROR(INDEX(#REF!,MATCH(0,COUNTIF($E$1200:E1244,#REF!),0)),"")</f>
        <v/>
      </c>
    </row>
    <row r="1246" spans="5:5">
      <c r="E1246" t="str" cm="1">
        <f t="array" ref="E1246">IFERROR(INDEX(#REF!,MATCH(0,COUNTIF($E$1200:E1245,#REF!),0)),"")</f>
        <v/>
      </c>
    </row>
    <row r="1247" spans="5:5">
      <c r="E1247" t="str" cm="1">
        <f t="array" ref="E1247">IFERROR(INDEX(#REF!,MATCH(0,COUNTIF($E$1200:E1246,#REF!),0)),"")</f>
        <v/>
      </c>
    </row>
    <row r="1248" spans="5:5">
      <c r="E1248" t="str" cm="1">
        <f t="array" ref="E1248">IFERROR(INDEX(#REF!,MATCH(0,COUNTIF($E$1200:E1247,#REF!),0)),"")</f>
        <v/>
      </c>
    </row>
    <row r="1249" spans="5:5">
      <c r="E1249" t="str" cm="1">
        <f t="array" ref="E1249">IFERROR(INDEX(#REF!,MATCH(0,COUNTIF($E$1200:E1248,#REF!),0)),"")</f>
        <v/>
      </c>
    </row>
    <row r="1250" spans="5:5">
      <c r="E1250" t="str" cm="1">
        <f t="array" ref="E1250">IFERROR(INDEX(#REF!,MATCH(0,COUNTIF($E$1200:E1249,#REF!),0)),"")</f>
        <v/>
      </c>
    </row>
    <row r="1251" spans="5:5">
      <c r="E1251" t="str" cm="1">
        <f t="array" ref="E1251">IFERROR(INDEX(#REF!,MATCH(0,COUNTIF($E$1200:E1250,#REF!),0)),"")</f>
        <v/>
      </c>
    </row>
    <row r="1252" spans="5:5">
      <c r="E1252" t="str" cm="1">
        <f t="array" ref="E1252">IFERROR(INDEX(#REF!,MATCH(0,COUNTIF($E$1200:E1251,#REF!),0)),"")</f>
        <v/>
      </c>
    </row>
    <row r="1253" spans="5:5">
      <c r="E1253" t="str" cm="1">
        <f t="array" ref="E1253">IFERROR(INDEX(#REF!,MATCH(0,COUNTIF($E$1200:E1252,#REF!),0)),"")</f>
        <v/>
      </c>
    </row>
    <row r="1254" spans="5:5">
      <c r="E1254" t="str" cm="1">
        <f t="array" ref="E1254">IFERROR(INDEX(#REF!,MATCH(0,COUNTIF($E$1200:E1253,#REF!),0)),"")</f>
        <v/>
      </c>
    </row>
    <row r="1255" spans="5:5">
      <c r="E1255" t="str" cm="1">
        <f t="array" ref="E1255">IFERROR(INDEX(#REF!,MATCH(0,COUNTIF($E$1200:E1254,#REF!),0)),"")</f>
        <v/>
      </c>
    </row>
    <row r="1256" spans="5:5">
      <c r="E1256" t="str" cm="1">
        <f t="array" ref="E1256">IFERROR(INDEX(#REF!,MATCH(0,COUNTIF($E$1200:E1255,#REF!),0)),"")</f>
        <v/>
      </c>
    </row>
    <row r="1257" spans="5:5">
      <c r="E1257" t="str" cm="1">
        <f t="array" ref="E1257">IFERROR(INDEX(#REF!,MATCH(0,COUNTIF($E$1200:E1256,#REF!),0)),"")</f>
        <v/>
      </c>
    </row>
    <row r="1258" spans="5:5">
      <c r="E1258" t="str" cm="1">
        <f t="array" ref="E1258">IFERROR(INDEX(#REF!,MATCH(0,COUNTIF($E$1200:E1257,#REF!),0)),"")</f>
        <v/>
      </c>
    </row>
    <row r="1259" spans="5:5">
      <c r="E1259" t="str" cm="1">
        <f t="array" ref="E1259">IFERROR(INDEX(#REF!,MATCH(0,COUNTIF($E$1200:E1258,#REF!),0)),"")</f>
        <v/>
      </c>
    </row>
    <row r="1260" spans="5:5">
      <c r="E1260" t="str" cm="1">
        <f t="array" ref="E1260">IFERROR(INDEX(#REF!,MATCH(0,COUNTIF($E$1200:E1259,#REF!),0)),"")</f>
        <v/>
      </c>
    </row>
    <row r="1261" spans="5:5">
      <c r="E1261" t="str" cm="1">
        <f t="array" ref="E1261">IFERROR(INDEX(#REF!,MATCH(0,COUNTIF($E$1200:E1260,#REF!),0)),"")</f>
        <v/>
      </c>
    </row>
    <row r="1262" spans="5:5">
      <c r="E1262" t="str" cm="1">
        <f t="array" ref="E1262">IFERROR(INDEX(#REF!,MATCH(0,COUNTIF($E$1200:E1261,#REF!),0)),"")</f>
        <v/>
      </c>
    </row>
    <row r="1263" spans="5:5">
      <c r="E1263" t="str" cm="1">
        <f t="array" ref="E1263">IFERROR(INDEX(#REF!,MATCH(0,COUNTIF($E$1200:E1262,#REF!),0)),"")</f>
        <v/>
      </c>
    </row>
    <row r="1264" spans="5:5">
      <c r="E1264" t="str" cm="1">
        <f t="array" ref="E1264">IFERROR(INDEX(#REF!,MATCH(0,COUNTIF($E$1200:E1263,#REF!),0)),"")</f>
        <v/>
      </c>
    </row>
    <row r="1265" spans="5:5">
      <c r="E1265" t="str" cm="1">
        <f t="array" ref="E1265">IFERROR(INDEX(#REF!,MATCH(0,COUNTIF($E$1200:E1264,#REF!),0)),"")</f>
        <v/>
      </c>
    </row>
    <row r="1266" spans="5:5">
      <c r="E1266" t="str" cm="1">
        <f t="array" ref="E1266">IFERROR(INDEX(#REF!,MATCH(0,COUNTIF($E$1200:E1265,#REF!),0)),"")</f>
        <v/>
      </c>
    </row>
    <row r="1267" spans="5:5">
      <c r="E1267" t="str" cm="1">
        <f t="array" ref="E1267">IFERROR(INDEX(#REF!,MATCH(0,COUNTIF($E$1200:E1266,#REF!),0)),"")</f>
        <v/>
      </c>
    </row>
    <row r="1268" spans="5:5">
      <c r="E1268" t="str" cm="1">
        <f t="array" ref="E1268">IFERROR(INDEX(#REF!,MATCH(0,COUNTIF($E$1200:E1267,#REF!),0)),"")</f>
        <v/>
      </c>
    </row>
    <row r="1269" spans="5:5">
      <c r="E1269" t="str" cm="1">
        <f t="array" ref="E1269">IFERROR(INDEX(#REF!,MATCH(0,COUNTIF($E$1200:E1268,#REF!),0)),"")</f>
        <v/>
      </c>
    </row>
    <row r="1270" spans="5:5">
      <c r="E1270" t="str" cm="1">
        <f t="array" ref="E1270">IFERROR(INDEX(#REF!,MATCH(0,COUNTIF($E$1200:E1269,#REF!),0)),"")</f>
        <v/>
      </c>
    </row>
    <row r="1271" spans="5:5">
      <c r="E1271" t="str" cm="1">
        <f t="array" ref="E1271">IFERROR(INDEX(#REF!,MATCH(0,COUNTIF($E$1200:E1270,#REF!),0)),"")</f>
        <v/>
      </c>
    </row>
    <row r="1272" spans="5:5">
      <c r="E1272" t="str" cm="1">
        <f t="array" ref="E1272">IFERROR(INDEX(#REF!,MATCH(0,COUNTIF($E$1200:E1271,#REF!),0)),"")</f>
        <v/>
      </c>
    </row>
    <row r="1273" spans="5:5">
      <c r="E1273" t="str" cm="1">
        <f t="array" ref="E1273">IFERROR(INDEX(#REF!,MATCH(0,COUNTIF($E$1200:E1272,#REF!),0)),"")</f>
        <v/>
      </c>
    </row>
    <row r="1274" spans="5:5">
      <c r="E1274" t="str" cm="1">
        <f t="array" ref="E1274">IFERROR(INDEX(#REF!,MATCH(0,COUNTIF($E$1200:E1273,#REF!),0)),"")</f>
        <v/>
      </c>
    </row>
    <row r="1275" spans="5:5">
      <c r="E1275" t="str" cm="1">
        <f t="array" ref="E1275">IFERROR(INDEX(#REF!,MATCH(0,COUNTIF($E$1200:E1274,#REF!),0)),"")</f>
        <v/>
      </c>
    </row>
    <row r="1276" spans="5:5">
      <c r="E1276" t="str" cm="1">
        <f t="array" ref="E1276">IFERROR(INDEX(#REF!,MATCH(0,COUNTIF($E$1200:E1275,#REF!),0)),"")</f>
        <v/>
      </c>
    </row>
    <row r="1277" spans="5:5">
      <c r="E1277" t="str" cm="1">
        <f t="array" ref="E1277">IFERROR(INDEX(#REF!,MATCH(0,COUNTIF($E$1200:E1276,#REF!),0)),"")</f>
        <v/>
      </c>
    </row>
    <row r="1278" spans="5:5">
      <c r="E1278" t="str" cm="1">
        <f t="array" ref="E1278">IFERROR(INDEX(#REF!,MATCH(0,COUNTIF($E$1200:E1277,#REF!),0)),"")</f>
        <v/>
      </c>
    </row>
    <row r="1279" spans="5:5">
      <c r="E1279" t="str" cm="1">
        <f t="array" ref="E1279">IFERROR(INDEX(#REF!,MATCH(0,COUNTIF($E$1200:E1278,#REF!),0)),"")</f>
        <v/>
      </c>
    </row>
    <row r="1280" spans="5:5">
      <c r="E1280" t="str" cm="1">
        <f t="array" ref="E1280">IFERROR(INDEX(#REF!,MATCH(0,COUNTIF($E$1200:E1279,#REF!),0)),"")</f>
        <v/>
      </c>
    </row>
    <row r="1281" spans="5:5">
      <c r="E1281" t="str" cm="1">
        <f t="array" ref="E1281">IFERROR(INDEX(#REF!,MATCH(0,COUNTIF($E$1200:E1280,#REF!),0)),"")</f>
        <v/>
      </c>
    </row>
    <row r="1282" spans="5:5">
      <c r="E1282" t="str" cm="1">
        <f t="array" ref="E1282">IFERROR(INDEX(#REF!,MATCH(0,COUNTIF($E$1200:E1281,#REF!),0)),"")</f>
        <v/>
      </c>
    </row>
    <row r="1283" spans="5:5">
      <c r="E1283" t="str" cm="1">
        <f t="array" ref="E1283">IFERROR(INDEX(#REF!,MATCH(0,COUNTIF($E$1200:E1282,#REF!),0)),"")</f>
        <v/>
      </c>
    </row>
    <row r="1284" spans="5:5">
      <c r="E1284" t="str" cm="1">
        <f t="array" ref="E1284">IFERROR(INDEX(#REF!,MATCH(0,COUNTIF($E$1200:E1283,#REF!),0)),"")</f>
        <v/>
      </c>
    </row>
    <row r="1285" spans="5:5">
      <c r="E1285" t="str" cm="1">
        <f t="array" ref="E1285">IFERROR(INDEX(#REF!,MATCH(0,COUNTIF($E$1200:E1284,#REF!),0)),"")</f>
        <v/>
      </c>
    </row>
    <row r="1286" spans="5:5">
      <c r="E1286" t="str" cm="1">
        <f t="array" ref="E1286">IFERROR(INDEX(#REF!,MATCH(0,COUNTIF($E$1200:E1285,#REF!),0)),"")</f>
        <v/>
      </c>
    </row>
    <row r="1287" spans="5:5">
      <c r="E1287" t="str" cm="1">
        <f t="array" ref="E1287">IFERROR(INDEX(#REF!,MATCH(0,COUNTIF($E$1200:E1286,#REF!),0)),"")</f>
        <v/>
      </c>
    </row>
    <row r="1288" spans="5:5">
      <c r="E1288" t="str" cm="1">
        <f t="array" ref="E1288">IFERROR(INDEX(#REF!,MATCH(0,COUNTIF($E$1200:E1287,#REF!),0)),"")</f>
        <v/>
      </c>
    </row>
    <row r="1289" spans="5:5">
      <c r="E1289" t="str" cm="1">
        <f t="array" ref="E1289">IFERROR(INDEX(#REF!,MATCH(0,COUNTIF($E$1200:E1288,#REF!),0)),"")</f>
        <v/>
      </c>
    </row>
    <row r="1290" spans="5:5">
      <c r="E1290" t="str" cm="1">
        <f t="array" ref="E1290">IFERROR(INDEX(#REF!,MATCH(0,COUNTIF($E$1200:E1289,#REF!),0)),"")</f>
        <v/>
      </c>
    </row>
    <row r="1291" spans="5:5">
      <c r="E1291" t="str" cm="1">
        <f t="array" ref="E1291">IFERROR(INDEX(#REF!,MATCH(0,COUNTIF($E$1200:E1290,#REF!),0)),"")</f>
        <v/>
      </c>
    </row>
    <row r="1292" spans="5:5">
      <c r="E1292" t="str" cm="1">
        <f t="array" ref="E1292">IFERROR(INDEX(#REF!,MATCH(0,COUNTIF($E$1200:E1291,#REF!),0)),"")</f>
        <v/>
      </c>
    </row>
    <row r="1293" spans="5:5">
      <c r="E1293" t="str" cm="1">
        <f t="array" ref="E1293">IFERROR(INDEX(#REF!,MATCH(0,COUNTIF($E$1200:E1292,#REF!),0)),"")</f>
        <v/>
      </c>
    </row>
    <row r="1294" spans="5:5">
      <c r="E1294" t="str" cm="1">
        <f t="array" ref="E1294">IFERROR(INDEX(#REF!,MATCH(0,COUNTIF($E$1200:E1293,#REF!),0)),"")</f>
        <v/>
      </c>
    </row>
    <row r="1295" spans="5:5">
      <c r="E1295" t="str" cm="1">
        <f t="array" ref="E1295">IFERROR(INDEX(#REF!,MATCH(0,COUNTIF($E$1200:E1294,#REF!),0)),"")</f>
        <v/>
      </c>
    </row>
    <row r="1296" spans="5:5">
      <c r="E1296" t="str" cm="1">
        <f t="array" ref="E1296">IFERROR(INDEX(#REF!,MATCH(0,COUNTIF($E$1200:E1295,#REF!),0)),"")</f>
        <v/>
      </c>
    </row>
    <row r="1297" spans="5:5">
      <c r="E1297" t="str" cm="1">
        <f t="array" ref="E1297">IFERROR(INDEX(#REF!,MATCH(0,COUNTIF($E$1200:E1296,#REF!),0)),"")</f>
        <v/>
      </c>
    </row>
    <row r="1298" spans="5:5">
      <c r="E1298" t="str" cm="1">
        <f t="array" ref="E1298">IFERROR(INDEX(#REF!,MATCH(0,COUNTIF($E$1200:E1297,#REF!),0)),"")</f>
        <v/>
      </c>
    </row>
    <row r="1299" spans="5:5">
      <c r="E1299" t="str" cm="1">
        <f t="array" ref="E1299">IFERROR(INDEX(#REF!,MATCH(0,COUNTIF($E$1200:E1298,#REF!),0)),"")</f>
        <v/>
      </c>
    </row>
    <row r="1300" spans="5:5">
      <c r="E1300" t="str" cm="1">
        <f t="array" ref="E1300">IFERROR(INDEX(#REF!,MATCH(0,COUNTIF($E$1200:E1299,#REF!),0)),"")</f>
        <v/>
      </c>
    </row>
    <row r="1301" spans="5:5">
      <c r="E1301" t="str" cm="1">
        <f t="array" ref="E1301">IFERROR(INDEX(#REF!,MATCH(0,COUNTIF($E$1200:E1300,#REF!),0)),"")</f>
        <v/>
      </c>
    </row>
    <row r="1302" spans="5:5">
      <c r="E1302" t="str" cm="1">
        <f t="array" ref="E1302">IFERROR(INDEX(#REF!,MATCH(0,COUNTIF($E$1200:E1301,#REF!),0)),"")</f>
        <v/>
      </c>
    </row>
    <row r="1303" spans="5:5">
      <c r="E1303" t="str" cm="1">
        <f t="array" ref="E1303">IFERROR(INDEX(#REF!,MATCH(0,COUNTIF($E$1200:E1302,#REF!),0)),"")</f>
        <v/>
      </c>
    </row>
    <row r="1304" spans="5:5">
      <c r="E1304" t="str" cm="1">
        <f t="array" ref="E1304">IFERROR(INDEX(#REF!,MATCH(0,COUNTIF($E$1200:E1303,#REF!),0)),"")</f>
        <v/>
      </c>
    </row>
    <row r="1305" spans="5:5">
      <c r="E1305" t="str" cm="1">
        <f t="array" ref="E1305">IFERROR(INDEX(#REF!,MATCH(0,COUNTIF($E$1200:E1304,#REF!),0)),"")</f>
        <v/>
      </c>
    </row>
    <row r="1306" spans="5:5">
      <c r="E1306" t="str" cm="1">
        <f t="array" ref="E1306">IFERROR(INDEX(#REF!,MATCH(0,COUNTIF($E$1200:E1305,#REF!),0)),"")</f>
        <v/>
      </c>
    </row>
    <row r="1307" spans="5:5">
      <c r="E1307" t="str" cm="1">
        <f t="array" ref="E1307">IFERROR(INDEX(#REF!,MATCH(0,COUNTIF($E$1200:E1306,#REF!),0)),"")</f>
        <v/>
      </c>
    </row>
    <row r="1308" spans="5:5">
      <c r="E1308" t="str" cm="1">
        <f t="array" ref="E1308">IFERROR(INDEX(#REF!,MATCH(0,COUNTIF($E$1200:E1307,#REF!),0)),"")</f>
        <v/>
      </c>
    </row>
    <row r="1309" spans="5:5">
      <c r="E1309" t="str" cm="1">
        <f t="array" ref="E1309">IFERROR(INDEX(#REF!,MATCH(0,COUNTIF($E$1200:E1308,#REF!),0)),"")</f>
        <v/>
      </c>
    </row>
    <row r="1310" spans="5:5">
      <c r="E1310" t="str" cm="1">
        <f t="array" ref="E1310">IFERROR(INDEX(#REF!,MATCH(0,COUNTIF($E$1200:E1309,#REF!),0)),"")</f>
        <v/>
      </c>
    </row>
    <row r="1311" spans="5:5">
      <c r="E1311" t="str" cm="1">
        <f t="array" ref="E1311">IFERROR(INDEX(#REF!,MATCH(0,COUNTIF($E$1200:E1310,#REF!),0)),"")</f>
        <v/>
      </c>
    </row>
    <row r="1312" spans="5:5">
      <c r="E1312" t="str" cm="1">
        <f t="array" ref="E1312">IFERROR(INDEX(#REF!,MATCH(0,COUNTIF($E$1200:E1311,#REF!),0)),"")</f>
        <v/>
      </c>
    </row>
    <row r="1313" spans="5:5">
      <c r="E1313" t="str" cm="1">
        <f t="array" ref="E1313">IFERROR(INDEX(#REF!,MATCH(0,COUNTIF($E$1200:E1312,#REF!),0)),"")</f>
        <v/>
      </c>
    </row>
    <row r="1314" spans="5:5">
      <c r="E1314" t="str" cm="1">
        <f t="array" ref="E1314">IFERROR(INDEX(#REF!,MATCH(0,COUNTIF($E$1200:E1313,#REF!),0)),"")</f>
        <v/>
      </c>
    </row>
    <row r="1315" spans="5:5">
      <c r="E1315" t="str" cm="1">
        <f t="array" ref="E1315">IFERROR(INDEX(#REF!,MATCH(0,COUNTIF($E$1200:E1314,#REF!),0)),"")</f>
        <v/>
      </c>
    </row>
    <row r="1316" spans="5:5">
      <c r="E1316" t="str" cm="1">
        <f t="array" ref="E1316">IFERROR(INDEX(#REF!,MATCH(0,COUNTIF($E$1200:E1315,#REF!),0)),"")</f>
        <v/>
      </c>
    </row>
    <row r="1317" spans="5:5">
      <c r="E1317" t="str" cm="1">
        <f t="array" ref="E1317">IFERROR(INDEX(#REF!,MATCH(0,COUNTIF($E$1200:E1316,#REF!),0)),"")</f>
        <v/>
      </c>
    </row>
    <row r="1318" spans="5:5">
      <c r="E1318" t="str" cm="1">
        <f t="array" ref="E1318">IFERROR(INDEX(#REF!,MATCH(0,COUNTIF($E$1200:E1317,#REF!),0)),"")</f>
        <v/>
      </c>
    </row>
    <row r="1319" spans="5:5">
      <c r="E1319" t="str" cm="1">
        <f t="array" ref="E1319">IFERROR(INDEX(#REF!,MATCH(0,COUNTIF($E$1200:E1318,#REF!),0)),"")</f>
        <v/>
      </c>
    </row>
    <row r="1320" spans="5:5">
      <c r="E1320" t="str" cm="1">
        <f t="array" ref="E1320">IFERROR(INDEX(#REF!,MATCH(0,COUNTIF($E$1200:E1319,#REF!),0)),"")</f>
        <v/>
      </c>
    </row>
    <row r="1321" spans="5:5">
      <c r="E1321" t="str" cm="1">
        <f t="array" ref="E1321">IFERROR(INDEX(#REF!,MATCH(0,COUNTIF($E$1200:E1320,#REF!),0)),"")</f>
        <v/>
      </c>
    </row>
    <row r="1322" spans="5:5">
      <c r="E1322" t="str" cm="1">
        <f t="array" ref="E1322">IFERROR(INDEX(#REF!,MATCH(0,COUNTIF($E$1200:E1321,#REF!),0)),"")</f>
        <v/>
      </c>
    </row>
    <row r="1323" spans="5:5">
      <c r="E1323" t="str" cm="1">
        <f t="array" ref="E1323">IFERROR(INDEX(#REF!,MATCH(0,COUNTIF($E$1200:E1322,#REF!),0)),"")</f>
        <v/>
      </c>
    </row>
    <row r="1324" spans="5:5">
      <c r="E1324" t="str" cm="1">
        <f t="array" ref="E1324">IFERROR(INDEX(#REF!,MATCH(0,COUNTIF($E$1200:E1323,#REF!),0)),"")</f>
        <v/>
      </c>
    </row>
    <row r="1325" spans="5:5">
      <c r="E1325" t="str" cm="1">
        <f t="array" ref="E1325">IFERROR(INDEX(#REF!,MATCH(0,COUNTIF($E$1200:E1324,#REF!),0)),"")</f>
        <v/>
      </c>
    </row>
    <row r="1326" spans="5:5">
      <c r="E1326" t="str" cm="1">
        <f t="array" ref="E1326">IFERROR(INDEX(#REF!,MATCH(0,COUNTIF($E$1200:E1325,#REF!),0)),"")</f>
        <v/>
      </c>
    </row>
    <row r="1327" spans="5:5">
      <c r="E1327" t="str" cm="1">
        <f t="array" ref="E1327">IFERROR(INDEX(#REF!,MATCH(0,COUNTIF($E$1200:E1326,#REF!),0)),"")</f>
        <v/>
      </c>
    </row>
    <row r="1328" spans="5:5">
      <c r="E1328" t="str" cm="1">
        <f t="array" ref="E1328">IFERROR(INDEX(#REF!,MATCH(0,COUNTIF($E$1200:E1327,#REF!),0)),"")</f>
        <v/>
      </c>
    </row>
    <row r="1329" spans="5:5">
      <c r="E1329" t="str" cm="1">
        <f t="array" ref="E1329">IFERROR(INDEX(#REF!,MATCH(0,COUNTIF($E$1200:E1328,#REF!),0)),"")</f>
        <v/>
      </c>
    </row>
    <row r="1330" spans="5:5">
      <c r="E1330" t="str" cm="1">
        <f t="array" ref="E1330">IFERROR(INDEX(#REF!,MATCH(0,COUNTIF($E$1200:E1329,#REF!),0)),"")</f>
        <v/>
      </c>
    </row>
    <row r="1331" spans="5:5">
      <c r="E1331" t="str" cm="1">
        <f t="array" ref="E1331">IFERROR(INDEX(#REF!,MATCH(0,COUNTIF($E$1200:E1330,#REF!),0)),"")</f>
        <v/>
      </c>
    </row>
    <row r="1332" spans="5:5">
      <c r="E1332" t="str" cm="1">
        <f t="array" ref="E1332">IFERROR(INDEX(#REF!,MATCH(0,COUNTIF($E$1200:E1331,#REF!),0)),"")</f>
        <v/>
      </c>
    </row>
    <row r="1333" spans="5:5">
      <c r="E1333" t="str" cm="1">
        <f t="array" ref="E1333">IFERROR(INDEX(#REF!,MATCH(0,COUNTIF($E$1200:E1332,#REF!),0)),"")</f>
        <v/>
      </c>
    </row>
    <row r="1334" spans="5:5">
      <c r="E1334" t="str" cm="1">
        <f t="array" ref="E1334">IFERROR(INDEX(#REF!,MATCH(0,COUNTIF($E$1200:E1333,#REF!),0)),"")</f>
        <v/>
      </c>
    </row>
    <row r="1335" spans="5:5">
      <c r="E1335" t="str" cm="1">
        <f t="array" ref="E1335">IFERROR(INDEX(#REF!,MATCH(0,COUNTIF($E$1200:E1334,#REF!),0)),"")</f>
        <v/>
      </c>
    </row>
    <row r="1336" spans="5:5">
      <c r="E1336" t="str" cm="1">
        <f t="array" ref="E1336">IFERROR(INDEX(#REF!,MATCH(0,COUNTIF($E$1200:E1335,#REF!),0)),"")</f>
        <v/>
      </c>
    </row>
    <row r="1337" spans="5:5">
      <c r="E1337" t="str" cm="1">
        <f t="array" ref="E1337">IFERROR(INDEX(#REF!,MATCH(0,COUNTIF($E$1200:E1336,#REF!),0)),"")</f>
        <v/>
      </c>
    </row>
    <row r="1338" spans="5:5">
      <c r="E1338" t="str" cm="1">
        <f t="array" ref="E1338">IFERROR(INDEX(#REF!,MATCH(0,COUNTIF($E$1200:E1337,#REF!),0)),"")</f>
        <v/>
      </c>
    </row>
    <row r="1339" spans="5:5">
      <c r="E1339" t="str" cm="1">
        <f t="array" ref="E1339">IFERROR(INDEX(#REF!,MATCH(0,COUNTIF($E$1200:E1338,#REF!),0)),"")</f>
        <v/>
      </c>
    </row>
    <row r="1340" spans="5:5">
      <c r="E1340" t="str" cm="1">
        <f t="array" ref="E1340">IFERROR(INDEX(#REF!,MATCH(0,COUNTIF($E$1200:E1339,#REF!),0)),"")</f>
        <v/>
      </c>
    </row>
    <row r="1341" spans="5:5">
      <c r="E1341" t="str" cm="1">
        <f t="array" ref="E1341">IFERROR(INDEX(#REF!,MATCH(0,COUNTIF($E$1200:E1340,#REF!),0)),"")</f>
        <v/>
      </c>
    </row>
    <row r="1342" spans="5:5">
      <c r="E1342" t="str" cm="1">
        <f t="array" ref="E1342">IFERROR(INDEX(#REF!,MATCH(0,COUNTIF($E$1200:E1341,#REF!),0)),"")</f>
        <v/>
      </c>
    </row>
    <row r="1343" spans="5:5">
      <c r="E1343" t="str" cm="1">
        <f t="array" ref="E1343">IFERROR(INDEX(#REF!,MATCH(0,COUNTIF($E$1200:E1342,#REF!),0)),"")</f>
        <v/>
      </c>
    </row>
    <row r="1344" spans="5:5">
      <c r="E1344" t="str" cm="1">
        <f t="array" ref="E1344">IFERROR(INDEX(#REF!,MATCH(0,COUNTIF($E$1200:E1343,#REF!),0)),"")</f>
        <v/>
      </c>
    </row>
    <row r="1345" spans="5:5">
      <c r="E1345" t="str" cm="1">
        <f t="array" ref="E1345">IFERROR(INDEX(#REF!,MATCH(0,COUNTIF($E$1200:E1344,#REF!),0)),"")</f>
        <v/>
      </c>
    </row>
    <row r="1346" spans="5:5">
      <c r="E1346" t="str" cm="1">
        <f t="array" ref="E1346">IFERROR(INDEX(#REF!,MATCH(0,COUNTIF($E$1200:E1345,#REF!),0)),"")</f>
        <v/>
      </c>
    </row>
    <row r="1347" spans="5:5">
      <c r="E1347" t="str" cm="1">
        <f t="array" ref="E1347">IFERROR(INDEX(#REF!,MATCH(0,COUNTIF($E$1200:E1346,#REF!),0)),"")</f>
        <v/>
      </c>
    </row>
    <row r="1348" spans="5:5">
      <c r="E1348" t="str" cm="1">
        <f t="array" ref="E1348">IFERROR(INDEX(#REF!,MATCH(0,COUNTIF($E$1200:E1347,#REF!),0)),"")</f>
        <v/>
      </c>
    </row>
    <row r="1349" spans="5:5">
      <c r="E1349" t="str" cm="1">
        <f t="array" ref="E1349">IFERROR(INDEX(#REF!,MATCH(0,COUNTIF($E$1200:E1348,#REF!),0)),"")</f>
        <v/>
      </c>
    </row>
    <row r="1350" spans="5:5">
      <c r="E1350" t="str" cm="1">
        <f t="array" ref="E1350">IFERROR(INDEX(#REF!,MATCH(0,COUNTIF($E$1200:E1349,#REF!),0)),"")</f>
        <v/>
      </c>
    </row>
    <row r="1351" spans="5:5">
      <c r="E1351" t="str" cm="1">
        <f t="array" ref="E1351">IFERROR(INDEX(#REF!,MATCH(0,COUNTIF($E$1350:E1350,#REF!),0)),"")</f>
        <v/>
      </c>
    </row>
    <row r="1352" spans="5:5">
      <c r="E1352" t="str" cm="1">
        <f t="array" ref="E1352">IFERROR(INDEX(#REF!,MATCH(0,COUNTIF($E$1350:E1351,#REF!),0)),"")</f>
        <v/>
      </c>
    </row>
    <row r="1353" spans="5:5">
      <c r="E1353" t="str" cm="1">
        <f t="array" ref="E1353">IFERROR(INDEX(#REF!,MATCH(0,COUNTIF($E$1350:E1352,#REF!),0)),"")</f>
        <v/>
      </c>
    </row>
    <row r="1354" spans="5:5">
      <c r="E1354" t="str" cm="1">
        <f t="array" ref="E1354">IFERROR(INDEX(#REF!,MATCH(0,COUNTIF($E$1350:E1353,#REF!),0)),"")</f>
        <v/>
      </c>
    </row>
    <row r="1355" spans="5:5">
      <c r="E1355" t="str" cm="1">
        <f t="array" ref="E1355">IFERROR(INDEX(#REF!,MATCH(0,COUNTIF($E$1350:E1354,#REF!),0)),"")</f>
        <v/>
      </c>
    </row>
    <row r="1356" spans="5:5">
      <c r="E1356" t="str" cm="1">
        <f t="array" ref="E1356">IFERROR(INDEX(#REF!,MATCH(0,COUNTIF($E$1350:E1355,#REF!),0)),"")</f>
        <v/>
      </c>
    </row>
    <row r="1357" spans="5:5">
      <c r="E1357" t="str" cm="1">
        <f t="array" ref="E1357">IFERROR(INDEX(#REF!,MATCH(0,COUNTIF($E$1350:E1356,#REF!),0)),"")</f>
        <v/>
      </c>
    </row>
    <row r="1358" spans="5:5">
      <c r="E1358" t="str" cm="1">
        <f t="array" ref="E1358">IFERROR(INDEX(#REF!,MATCH(0,COUNTIF($E$1350:E1357,#REF!),0)),"")</f>
        <v/>
      </c>
    </row>
    <row r="1359" spans="5:5">
      <c r="E1359" t="str" cm="1">
        <f t="array" ref="E1359">IFERROR(INDEX(#REF!,MATCH(0,COUNTIF($E$1350:E1358,#REF!),0)),"")</f>
        <v/>
      </c>
    </row>
    <row r="1360" spans="5:5">
      <c r="E1360" t="str" cm="1">
        <f t="array" ref="E1360">IFERROR(INDEX(#REF!,MATCH(0,COUNTIF($E$1350:E1359,#REF!),0)),"")</f>
        <v/>
      </c>
    </row>
    <row r="1361" spans="5:5">
      <c r="E1361" t="str" cm="1">
        <f t="array" ref="E1361">IFERROR(INDEX(#REF!,MATCH(0,COUNTIF($E$1350:E1360,#REF!),0)),"")</f>
        <v/>
      </c>
    </row>
    <row r="1362" spans="5:5">
      <c r="E1362" t="str" cm="1">
        <f t="array" ref="E1362">IFERROR(INDEX(#REF!,MATCH(0,COUNTIF($E$1350:E1361,#REF!),0)),"")</f>
        <v/>
      </c>
    </row>
    <row r="1363" spans="5:5">
      <c r="E1363" t="str" cm="1">
        <f t="array" ref="E1363">IFERROR(INDEX(#REF!,MATCH(0,COUNTIF($E$1350:E1362,#REF!),0)),"")</f>
        <v/>
      </c>
    </row>
    <row r="1364" spans="5:5">
      <c r="E1364" t="str" cm="1">
        <f t="array" ref="E1364">IFERROR(INDEX(#REF!,MATCH(0,COUNTIF($E$1350:E1363,#REF!),0)),"")</f>
        <v/>
      </c>
    </row>
    <row r="1365" spans="5:5">
      <c r="E1365" t="str" cm="1">
        <f t="array" ref="E1365">IFERROR(INDEX(#REF!,MATCH(0,COUNTIF($E$1350:E1364,#REF!),0)),"")</f>
        <v/>
      </c>
    </row>
    <row r="1366" spans="5:5">
      <c r="E1366" t="str" cm="1">
        <f t="array" ref="E1366">IFERROR(INDEX(#REF!,MATCH(0,COUNTIF($E$1350:E1365,#REF!),0)),"")</f>
        <v/>
      </c>
    </row>
    <row r="1367" spans="5:5">
      <c r="E1367" t="str" cm="1">
        <f t="array" ref="E1367">IFERROR(INDEX(#REF!,MATCH(0,COUNTIF($E$1350:E1366,#REF!),0)),"")</f>
        <v/>
      </c>
    </row>
    <row r="1368" spans="5:5">
      <c r="E1368" t="str" cm="1">
        <f t="array" ref="E1368">IFERROR(INDEX(#REF!,MATCH(0,COUNTIF($E$1350:E1367,#REF!),0)),"")</f>
        <v/>
      </c>
    </row>
    <row r="1369" spans="5:5">
      <c r="E1369" t="str" cm="1">
        <f t="array" ref="E1369">IFERROR(INDEX(#REF!,MATCH(0,COUNTIF($E$1350:E1368,#REF!),0)),"")</f>
        <v/>
      </c>
    </row>
    <row r="1370" spans="5:5">
      <c r="E1370" t="str" cm="1">
        <f t="array" ref="E1370">IFERROR(INDEX(#REF!,MATCH(0,COUNTIF($E$1350:E1369,#REF!),0)),"")</f>
        <v/>
      </c>
    </row>
    <row r="1371" spans="5:5">
      <c r="E1371" t="str" cm="1">
        <f t="array" ref="E1371">IFERROR(INDEX(#REF!,MATCH(0,COUNTIF($E$1350:E1370,#REF!),0)),"")</f>
        <v/>
      </c>
    </row>
    <row r="1372" spans="5:5">
      <c r="E1372" t="str" cm="1">
        <f t="array" ref="E1372">IFERROR(INDEX(#REF!,MATCH(0,COUNTIF($E$1350:E1371,#REF!),0)),"")</f>
        <v/>
      </c>
    </row>
    <row r="1373" spans="5:5">
      <c r="E1373" t="str" cm="1">
        <f t="array" ref="E1373">IFERROR(INDEX(#REF!,MATCH(0,COUNTIF($E$1350:E1372,#REF!),0)),"")</f>
        <v/>
      </c>
    </row>
    <row r="1374" spans="5:5">
      <c r="E1374" t="str" cm="1">
        <f t="array" ref="E1374">IFERROR(INDEX(#REF!,MATCH(0,COUNTIF($E$1350:E1373,#REF!),0)),"")</f>
        <v/>
      </c>
    </row>
    <row r="1375" spans="5:5">
      <c r="E1375" t="str" cm="1">
        <f t="array" ref="E1375">IFERROR(INDEX(#REF!,MATCH(0,COUNTIF($E$1350:E1374,#REF!),0)),"")</f>
        <v/>
      </c>
    </row>
    <row r="1376" spans="5:5">
      <c r="E1376" t="str" cm="1">
        <f t="array" ref="E1376">IFERROR(INDEX(#REF!,MATCH(0,COUNTIF($E$1350:E1375,#REF!),0)),"")</f>
        <v/>
      </c>
    </row>
    <row r="1377" spans="5:5">
      <c r="E1377" t="str" cm="1">
        <f t="array" ref="E1377">IFERROR(INDEX(#REF!,MATCH(0,COUNTIF($E$1350:E1376,#REF!),0)),"")</f>
        <v/>
      </c>
    </row>
    <row r="1378" spans="5:5">
      <c r="E1378" t="str" cm="1">
        <f t="array" ref="E1378">IFERROR(INDEX(#REF!,MATCH(0,COUNTIF($E$1350:E1377,#REF!),0)),"")</f>
        <v/>
      </c>
    </row>
    <row r="1379" spans="5:5">
      <c r="E1379" t="str" cm="1">
        <f t="array" ref="E1379">IFERROR(INDEX(#REF!,MATCH(0,COUNTIF($E$1350:E1378,#REF!),0)),"")</f>
        <v/>
      </c>
    </row>
    <row r="1380" spans="5:5">
      <c r="E1380" t="str" cm="1">
        <f t="array" ref="E1380">IFERROR(INDEX(#REF!,MATCH(0,COUNTIF($E$1350:E1379,#REF!),0)),"")</f>
        <v/>
      </c>
    </row>
    <row r="1381" spans="5:5">
      <c r="E1381" t="str" cm="1">
        <f t="array" ref="E1381">IFERROR(INDEX(#REF!,MATCH(0,COUNTIF($E$1350:E1380,#REF!),0)),"")</f>
        <v/>
      </c>
    </row>
    <row r="1382" spans="5:5">
      <c r="E1382" t="str" cm="1">
        <f t="array" ref="E1382">IFERROR(INDEX(#REF!,MATCH(0,COUNTIF($E$1350:E1381,#REF!),0)),"")</f>
        <v/>
      </c>
    </row>
    <row r="1383" spans="5:5">
      <c r="E1383" t="str" cm="1">
        <f t="array" ref="E1383">IFERROR(INDEX(#REF!,MATCH(0,COUNTIF($E$1350:E1382,#REF!),0)),"")</f>
        <v/>
      </c>
    </row>
    <row r="1384" spans="5:5">
      <c r="E1384" t="str" cm="1">
        <f t="array" ref="E1384">IFERROR(INDEX(#REF!,MATCH(0,COUNTIF($E$1350:E1383,#REF!),0)),"")</f>
        <v/>
      </c>
    </row>
    <row r="1385" spans="5:5">
      <c r="E1385" t="str" cm="1">
        <f t="array" ref="E1385">IFERROR(INDEX(#REF!,MATCH(0,COUNTIF($E$1350:E1384,#REF!),0)),"")</f>
        <v/>
      </c>
    </row>
    <row r="1386" spans="5:5">
      <c r="E1386" t="str" cm="1">
        <f t="array" ref="E1386">IFERROR(INDEX(#REF!,MATCH(0,COUNTIF($E$1350:E1385,#REF!),0)),"")</f>
        <v/>
      </c>
    </row>
    <row r="1387" spans="5:5">
      <c r="E1387" t="str" cm="1">
        <f t="array" ref="E1387">IFERROR(INDEX(#REF!,MATCH(0,COUNTIF($E$1350:E1386,#REF!),0)),"")</f>
        <v/>
      </c>
    </row>
    <row r="1388" spans="5:5">
      <c r="E1388" t="str" cm="1">
        <f t="array" ref="E1388">IFERROR(INDEX(#REF!,MATCH(0,COUNTIF($E$1350:E1387,#REF!),0)),"")</f>
        <v/>
      </c>
    </row>
    <row r="1389" spans="5:5">
      <c r="E1389" t="str" cm="1">
        <f t="array" ref="E1389">IFERROR(INDEX(#REF!,MATCH(0,COUNTIF($E$1350:E1388,#REF!),0)),"")</f>
        <v/>
      </c>
    </row>
    <row r="1390" spans="5:5">
      <c r="E1390" t="str" cm="1">
        <f t="array" ref="E1390">IFERROR(INDEX(#REF!,MATCH(0,COUNTIF($E$1350:E1389,#REF!),0)),"")</f>
        <v/>
      </c>
    </row>
    <row r="1391" spans="5:5">
      <c r="E1391" t="str" cm="1">
        <f t="array" ref="E1391">IFERROR(INDEX(#REF!,MATCH(0,COUNTIF($E$1350:E1390,#REF!),0)),"")</f>
        <v/>
      </c>
    </row>
    <row r="1392" spans="5:5">
      <c r="E1392" t="str" cm="1">
        <f t="array" ref="E1392">IFERROR(INDEX(#REF!,MATCH(0,COUNTIF($E$1350:E1391,#REF!),0)),"")</f>
        <v/>
      </c>
    </row>
    <row r="1393" spans="5:5">
      <c r="E1393" t="str" cm="1">
        <f t="array" ref="E1393">IFERROR(INDEX(#REF!,MATCH(0,COUNTIF($E$1350:E1392,#REF!),0)),"")</f>
        <v/>
      </c>
    </row>
    <row r="1394" spans="5:5">
      <c r="E1394" t="str" cm="1">
        <f t="array" ref="E1394">IFERROR(INDEX(#REF!,MATCH(0,COUNTIF($E$1350:E1393,#REF!),0)),"")</f>
        <v/>
      </c>
    </row>
    <row r="1395" spans="5:5">
      <c r="E1395" t="str" cm="1">
        <f t="array" ref="E1395">IFERROR(INDEX(#REF!,MATCH(0,COUNTIF($E$1350:E1394,#REF!),0)),"")</f>
        <v/>
      </c>
    </row>
    <row r="1396" spans="5:5">
      <c r="E1396" t="str" cm="1">
        <f t="array" ref="E1396">IFERROR(INDEX(#REF!,MATCH(0,COUNTIF($E$1350:E1395,#REF!),0)),"")</f>
        <v/>
      </c>
    </row>
    <row r="1397" spans="5:5">
      <c r="E1397" t="str" cm="1">
        <f t="array" ref="E1397">IFERROR(INDEX(#REF!,MATCH(0,COUNTIF($E$1350:E1396,#REF!),0)),"")</f>
        <v/>
      </c>
    </row>
    <row r="1398" spans="5:5">
      <c r="E1398" t="str" cm="1">
        <f t="array" ref="E1398">IFERROR(INDEX(#REF!,MATCH(0,COUNTIF($E$1350:E1397,#REF!),0)),"")</f>
        <v/>
      </c>
    </row>
    <row r="1399" spans="5:5">
      <c r="E1399" t="str" cm="1">
        <f t="array" ref="E1399">IFERROR(INDEX(#REF!,MATCH(0,COUNTIF($E$1350:E1398,#REF!),0)),"")</f>
        <v/>
      </c>
    </row>
    <row r="1400" spans="5:5">
      <c r="E1400" t="str" cm="1">
        <f t="array" ref="E1400">IFERROR(INDEX(#REF!,MATCH(0,COUNTIF($E$1350:E1399,#REF!),0)),"")</f>
        <v/>
      </c>
    </row>
    <row r="1401" spans="5:5">
      <c r="E1401" t="str" cm="1">
        <f t="array" ref="E1401">IFERROR(INDEX(#REF!,MATCH(0,COUNTIF($E$1350:E1400,#REF!),0)),"")</f>
        <v/>
      </c>
    </row>
    <row r="1402" spans="5:5">
      <c r="E1402" t="str" cm="1">
        <f t="array" ref="E1402">IFERROR(INDEX(#REF!,MATCH(0,COUNTIF($E$1350:E1401,#REF!),0)),"")</f>
        <v/>
      </c>
    </row>
    <row r="1403" spans="5:5">
      <c r="E1403" t="str" cm="1">
        <f t="array" ref="E1403">IFERROR(INDEX(#REF!,MATCH(0,COUNTIF($E$1350:E1402,#REF!),0)),"")</f>
        <v/>
      </c>
    </row>
    <row r="1404" spans="5:5">
      <c r="E1404" t="str" cm="1">
        <f t="array" ref="E1404">IFERROR(INDEX(#REF!,MATCH(0,COUNTIF($E$1350:E1403,#REF!),0)),"")</f>
        <v/>
      </c>
    </row>
    <row r="1405" spans="5:5">
      <c r="E1405" t="str" cm="1">
        <f t="array" ref="E1405">IFERROR(INDEX(#REF!,MATCH(0,COUNTIF($E$1350:E1404,#REF!),0)),"")</f>
        <v/>
      </c>
    </row>
    <row r="1406" spans="5:5">
      <c r="E1406" t="str" cm="1">
        <f t="array" ref="E1406">IFERROR(INDEX(#REF!,MATCH(0,COUNTIF($E$1350:E1405,#REF!),0)),"")</f>
        <v/>
      </c>
    </row>
    <row r="1407" spans="5:5">
      <c r="E1407" t="str" cm="1">
        <f t="array" ref="E1407">IFERROR(INDEX(#REF!,MATCH(0,COUNTIF($E$1350:E1406,#REF!),0)),"")</f>
        <v/>
      </c>
    </row>
    <row r="1408" spans="5:5">
      <c r="E1408" t="str" cm="1">
        <f t="array" ref="E1408">IFERROR(INDEX(#REF!,MATCH(0,COUNTIF($E$1350:E1407,#REF!),0)),"")</f>
        <v/>
      </c>
    </row>
    <row r="1409" spans="5:5">
      <c r="E1409" t="str" cm="1">
        <f t="array" ref="E1409">IFERROR(INDEX(#REF!,MATCH(0,COUNTIF($E$1350:E1408,#REF!),0)),"")</f>
        <v/>
      </c>
    </row>
    <row r="1410" spans="5:5">
      <c r="E1410" t="str" cm="1">
        <f t="array" ref="E1410">IFERROR(INDEX(#REF!,MATCH(0,COUNTIF($E$1350:E1409,#REF!),0)),"")</f>
        <v/>
      </c>
    </row>
    <row r="1411" spans="5:5">
      <c r="E1411" t="str" cm="1">
        <f t="array" ref="E1411">IFERROR(INDEX(#REF!,MATCH(0,COUNTIF($E$1350:E1410,#REF!),0)),"")</f>
        <v/>
      </c>
    </row>
    <row r="1412" spans="5:5">
      <c r="E1412" t="str" cm="1">
        <f t="array" ref="E1412">IFERROR(INDEX(#REF!,MATCH(0,COUNTIF($E$1350:E1411,#REF!),0)),"")</f>
        <v/>
      </c>
    </row>
    <row r="1413" spans="5:5">
      <c r="E1413" t="str" cm="1">
        <f t="array" ref="E1413">IFERROR(INDEX(#REF!,MATCH(0,COUNTIF($E$1350:E1412,#REF!),0)),"")</f>
        <v/>
      </c>
    </row>
    <row r="1414" spans="5:5">
      <c r="E1414" t="str" cm="1">
        <f t="array" ref="E1414">IFERROR(INDEX(#REF!,MATCH(0,COUNTIF($E$1350:E1413,#REF!),0)),"")</f>
        <v/>
      </c>
    </row>
    <row r="1415" spans="5:5">
      <c r="E1415" t="str" cm="1">
        <f t="array" ref="E1415">IFERROR(INDEX(#REF!,MATCH(0,COUNTIF($E$1350:E1414,#REF!),0)),"")</f>
        <v/>
      </c>
    </row>
    <row r="1416" spans="5:5">
      <c r="E1416" t="str" cm="1">
        <f t="array" ref="E1416">IFERROR(INDEX(#REF!,MATCH(0,COUNTIF($E$1350:E1415,#REF!),0)),"")</f>
        <v/>
      </c>
    </row>
    <row r="1417" spans="5:5">
      <c r="E1417" t="str" cm="1">
        <f t="array" ref="E1417">IFERROR(INDEX(#REF!,MATCH(0,COUNTIF($E$1350:E1416,#REF!),0)),"")</f>
        <v/>
      </c>
    </row>
    <row r="1418" spans="5:5">
      <c r="E1418" t="str" cm="1">
        <f t="array" ref="E1418">IFERROR(INDEX(#REF!,MATCH(0,COUNTIF($E$1350:E1417,#REF!),0)),"")</f>
        <v/>
      </c>
    </row>
    <row r="1419" spans="5:5">
      <c r="E1419" t="str" cm="1">
        <f t="array" ref="E1419">IFERROR(INDEX(#REF!,MATCH(0,COUNTIF($E$1350:E1418,#REF!),0)),"")</f>
        <v/>
      </c>
    </row>
    <row r="1420" spans="5:5">
      <c r="E1420" t="str" cm="1">
        <f t="array" ref="E1420">IFERROR(INDEX(#REF!,MATCH(0,COUNTIF($E$1350:E1419,#REF!),0)),"")</f>
        <v/>
      </c>
    </row>
    <row r="1421" spans="5:5">
      <c r="E1421" t="str" cm="1">
        <f t="array" ref="E1421">IFERROR(INDEX(#REF!,MATCH(0,COUNTIF($E$1350:E1420,#REF!),0)),"")</f>
        <v/>
      </c>
    </row>
    <row r="1422" spans="5:5">
      <c r="E1422" t="str" cm="1">
        <f t="array" ref="E1422">IFERROR(INDEX(#REF!,MATCH(0,COUNTIF($E$1350:E1421,#REF!),0)),"")</f>
        <v/>
      </c>
    </row>
    <row r="1423" spans="5:5">
      <c r="E1423" t="str" cm="1">
        <f t="array" ref="E1423">IFERROR(INDEX(#REF!,MATCH(0,COUNTIF($E$1350:E1422,#REF!),0)),"")</f>
        <v/>
      </c>
    </row>
    <row r="1424" spans="5:5">
      <c r="E1424" t="str" cm="1">
        <f t="array" ref="E1424">IFERROR(INDEX(#REF!,MATCH(0,COUNTIF($E$1350:E1423,#REF!),0)),"")</f>
        <v/>
      </c>
    </row>
    <row r="1425" spans="5:5">
      <c r="E1425" t="str" cm="1">
        <f t="array" ref="E1425">IFERROR(INDEX(#REF!,MATCH(0,COUNTIF($E$1350:E1424,#REF!),0)),"")</f>
        <v/>
      </c>
    </row>
    <row r="1426" spans="5:5">
      <c r="E1426" t="str" cm="1">
        <f t="array" ref="E1426">IFERROR(INDEX(#REF!,MATCH(0,COUNTIF($E$1350:E1425,#REF!),0)),"")</f>
        <v/>
      </c>
    </row>
    <row r="1427" spans="5:5">
      <c r="E1427" t="str" cm="1">
        <f t="array" ref="E1427">IFERROR(INDEX(#REF!,MATCH(0,COUNTIF($E$1350:E1426,#REF!),0)),"")</f>
        <v/>
      </c>
    </row>
    <row r="1428" spans="5:5">
      <c r="E1428" t="str" cm="1">
        <f t="array" ref="E1428">IFERROR(INDEX(#REF!,MATCH(0,COUNTIF($E$1350:E1427,#REF!),0)),"")</f>
        <v/>
      </c>
    </row>
    <row r="1429" spans="5:5">
      <c r="E1429" t="str" cm="1">
        <f t="array" ref="E1429">IFERROR(INDEX(#REF!,MATCH(0,COUNTIF($E$1350:E1428,#REF!),0)),"")</f>
        <v/>
      </c>
    </row>
    <row r="1430" spans="5:5">
      <c r="E1430" t="str" cm="1">
        <f t="array" ref="E1430">IFERROR(INDEX(#REF!,MATCH(0,COUNTIF($E$1350:E1429,#REF!),0)),"")</f>
        <v/>
      </c>
    </row>
    <row r="1431" spans="5:5">
      <c r="E1431" t="str" cm="1">
        <f t="array" ref="E1431">IFERROR(INDEX(#REF!,MATCH(0,COUNTIF($E$1350:E1430,#REF!),0)),"")</f>
        <v/>
      </c>
    </row>
    <row r="1432" spans="5:5">
      <c r="E1432" t="str" cm="1">
        <f t="array" ref="E1432">IFERROR(INDEX(#REF!,MATCH(0,COUNTIF($E$1350:E1431,#REF!),0)),"")</f>
        <v/>
      </c>
    </row>
    <row r="1433" spans="5:5">
      <c r="E1433" t="str" cm="1">
        <f t="array" ref="E1433">IFERROR(INDEX(#REF!,MATCH(0,COUNTIF($E$1350:E1432,#REF!),0)),"")</f>
        <v/>
      </c>
    </row>
    <row r="1434" spans="5:5">
      <c r="E1434" t="str" cm="1">
        <f t="array" ref="E1434">IFERROR(INDEX(#REF!,MATCH(0,COUNTIF($E$1350:E1433,#REF!),0)),"")</f>
        <v/>
      </c>
    </row>
    <row r="1435" spans="5:5">
      <c r="E1435" t="str" cm="1">
        <f t="array" ref="E1435">IFERROR(INDEX(#REF!,MATCH(0,COUNTIF($E$1350:E1434,#REF!),0)),"")</f>
        <v/>
      </c>
    </row>
    <row r="1436" spans="5:5">
      <c r="E1436" t="str" cm="1">
        <f t="array" ref="E1436">IFERROR(INDEX(#REF!,MATCH(0,COUNTIF($E$1350:E1435,#REF!),0)),"")</f>
        <v/>
      </c>
    </row>
    <row r="1437" spans="5:5">
      <c r="E1437" t="str" cm="1">
        <f t="array" ref="E1437">IFERROR(INDEX(#REF!,MATCH(0,COUNTIF($E$1350:E1436,#REF!),0)),"")</f>
        <v/>
      </c>
    </row>
    <row r="1438" spans="5:5">
      <c r="E1438" t="str" cm="1">
        <f t="array" ref="E1438">IFERROR(INDEX(#REF!,MATCH(0,COUNTIF($E$1350:E1437,#REF!),0)),"")</f>
        <v/>
      </c>
    </row>
    <row r="1439" spans="5:5">
      <c r="E1439" t="str" cm="1">
        <f t="array" ref="E1439">IFERROR(INDEX(#REF!,MATCH(0,COUNTIF($E$1350:E1438,#REF!),0)),"")</f>
        <v/>
      </c>
    </row>
    <row r="1440" spans="5:5">
      <c r="E1440" t="str" cm="1">
        <f t="array" ref="E1440">IFERROR(INDEX(#REF!,MATCH(0,COUNTIF($E$1350:E1439,#REF!),0)),"")</f>
        <v/>
      </c>
    </row>
    <row r="1441" spans="5:5">
      <c r="E1441" t="str" cm="1">
        <f t="array" ref="E1441">IFERROR(INDEX(#REF!,MATCH(0,COUNTIF($E$1350:E1440,#REF!),0)),"")</f>
        <v/>
      </c>
    </row>
    <row r="1442" spans="5:5">
      <c r="E1442" t="str" cm="1">
        <f t="array" ref="E1442">IFERROR(INDEX(#REF!,MATCH(0,COUNTIF($E$1350:E1441,#REF!),0)),"")</f>
        <v/>
      </c>
    </row>
    <row r="1443" spans="5:5">
      <c r="E1443" t="str" cm="1">
        <f t="array" ref="E1443">IFERROR(INDEX(#REF!,MATCH(0,COUNTIF($E$1350:E1442,#REF!),0)),"")</f>
        <v/>
      </c>
    </row>
    <row r="1444" spans="5:5">
      <c r="E1444" t="str" cm="1">
        <f t="array" ref="E1444">IFERROR(INDEX(#REF!,MATCH(0,COUNTIF($E$1350:E1443,#REF!),0)),"")</f>
        <v/>
      </c>
    </row>
    <row r="1445" spans="5:5">
      <c r="E1445" t="str" cm="1">
        <f t="array" ref="E1445">IFERROR(INDEX(#REF!,MATCH(0,COUNTIF($E$1350:E1444,#REF!),0)),"")</f>
        <v/>
      </c>
    </row>
    <row r="1446" spans="5:5">
      <c r="E1446" t="str" cm="1">
        <f t="array" ref="E1446">IFERROR(INDEX(#REF!,MATCH(0,COUNTIF($E$1350:E1445,#REF!),0)),"")</f>
        <v/>
      </c>
    </row>
    <row r="1447" spans="5:5">
      <c r="E1447" t="str" cm="1">
        <f t="array" ref="E1447">IFERROR(INDEX(#REF!,MATCH(0,COUNTIF($E$1350:E1446,#REF!),0)),"")</f>
        <v/>
      </c>
    </row>
    <row r="1448" spans="5:5">
      <c r="E1448" t="str" cm="1">
        <f t="array" ref="E1448">IFERROR(INDEX(#REF!,MATCH(0,COUNTIF($E$1350:E1447,#REF!),0)),"")</f>
        <v/>
      </c>
    </row>
    <row r="1449" spans="5:5">
      <c r="E1449" t="str" cm="1">
        <f t="array" ref="E1449">IFERROR(INDEX(#REF!,MATCH(0,COUNTIF($E$1350:E1448,#REF!),0)),"")</f>
        <v/>
      </c>
    </row>
    <row r="1450" spans="5:5">
      <c r="E1450" t="str" cm="1">
        <f t="array" ref="E1450">IFERROR(INDEX(#REF!,MATCH(0,COUNTIF($E$1350:E1449,#REF!),0)),"")</f>
        <v/>
      </c>
    </row>
    <row r="1451" spans="5:5">
      <c r="E1451" t="str" cm="1">
        <f t="array" ref="E1451">IFERROR(INDEX(#REF!,MATCH(0,COUNTIF($E$1350:E1450,#REF!),0)),"")</f>
        <v/>
      </c>
    </row>
    <row r="1452" spans="5:5">
      <c r="E1452" t="str" cm="1">
        <f t="array" ref="E1452">IFERROR(INDEX(#REF!,MATCH(0,COUNTIF($E$1350:E1451,#REF!),0)),"")</f>
        <v/>
      </c>
    </row>
    <row r="1453" spans="5:5">
      <c r="E1453" t="str" cm="1">
        <f t="array" ref="E1453">IFERROR(INDEX(#REF!,MATCH(0,COUNTIF($E$1350:E1452,#REF!),0)),"")</f>
        <v/>
      </c>
    </row>
    <row r="1454" spans="5:5">
      <c r="E1454" t="str" cm="1">
        <f t="array" ref="E1454">IFERROR(INDEX(#REF!,MATCH(0,COUNTIF($E$1350:E1453,#REF!),0)),"")</f>
        <v/>
      </c>
    </row>
    <row r="1455" spans="5:5">
      <c r="E1455" t="str" cm="1">
        <f t="array" ref="E1455">IFERROR(INDEX(#REF!,MATCH(0,COUNTIF($E$1350:E1454,#REF!),0)),"")</f>
        <v/>
      </c>
    </row>
    <row r="1456" spans="5:5">
      <c r="E1456" t="str" cm="1">
        <f t="array" ref="E1456">IFERROR(INDEX(#REF!,MATCH(0,COUNTIF($E$1350:E1455,#REF!),0)),"")</f>
        <v/>
      </c>
    </row>
    <row r="1457" spans="5:5">
      <c r="E1457" t="str" cm="1">
        <f t="array" ref="E1457">IFERROR(INDEX(#REF!,MATCH(0,COUNTIF($E$1350:E1456,#REF!),0)),"")</f>
        <v/>
      </c>
    </row>
    <row r="1458" spans="5:5">
      <c r="E1458" t="str" cm="1">
        <f t="array" ref="E1458">IFERROR(INDEX(#REF!,MATCH(0,COUNTIF($E$1350:E1457,#REF!),0)),"")</f>
        <v/>
      </c>
    </row>
    <row r="1459" spans="5:5">
      <c r="E1459" t="str" cm="1">
        <f t="array" ref="E1459">IFERROR(INDEX(#REF!,MATCH(0,COUNTIF($E$1350:E1458,#REF!),0)),"")</f>
        <v/>
      </c>
    </row>
    <row r="1460" spans="5:5">
      <c r="E1460" t="str" cm="1">
        <f t="array" ref="E1460">IFERROR(INDEX(#REF!,MATCH(0,COUNTIF($E$1350:E1459,#REF!),0)),"")</f>
        <v/>
      </c>
    </row>
    <row r="1461" spans="5:5">
      <c r="E1461" t="str" cm="1">
        <f t="array" ref="E1461">IFERROR(INDEX(#REF!,MATCH(0,COUNTIF($E$1350:E1460,#REF!),0)),"")</f>
        <v/>
      </c>
    </row>
    <row r="1462" spans="5:5">
      <c r="E1462" t="str" cm="1">
        <f t="array" ref="E1462">IFERROR(INDEX(#REF!,MATCH(0,COUNTIF($E$1350:E1461,#REF!),0)),"")</f>
        <v/>
      </c>
    </row>
    <row r="1463" spans="5:5">
      <c r="E1463" t="str" cm="1">
        <f t="array" ref="E1463">IFERROR(INDEX(#REF!,MATCH(0,COUNTIF($E$1350:E1462,#REF!),0)),"")</f>
        <v/>
      </c>
    </row>
    <row r="1464" spans="5:5">
      <c r="E1464" t="str" cm="1">
        <f t="array" ref="E1464">IFERROR(INDEX(#REF!,MATCH(0,COUNTIF($E$1350:E1463,#REF!),0)),"")</f>
        <v/>
      </c>
    </row>
    <row r="1465" spans="5:5">
      <c r="E1465" t="str" cm="1">
        <f t="array" ref="E1465">IFERROR(INDEX(#REF!,MATCH(0,COUNTIF($E$1350:E1464,#REF!),0)),"")</f>
        <v/>
      </c>
    </row>
    <row r="1466" spans="5:5">
      <c r="E1466" t="str" cm="1">
        <f t="array" ref="E1466">IFERROR(INDEX(#REF!,MATCH(0,COUNTIF($E$1350:E1465,#REF!),0)),"")</f>
        <v/>
      </c>
    </row>
    <row r="1467" spans="5:5">
      <c r="E1467" t="str" cm="1">
        <f t="array" ref="E1467">IFERROR(INDEX(#REF!,MATCH(0,COUNTIF($E$1350:E1466,#REF!),0)),"")</f>
        <v/>
      </c>
    </row>
    <row r="1468" spans="5:5">
      <c r="E1468" t="str" cm="1">
        <f t="array" ref="E1468">IFERROR(INDEX(#REF!,MATCH(0,COUNTIF($E$1350:E1467,#REF!),0)),"")</f>
        <v/>
      </c>
    </row>
    <row r="1469" spans="5:5">
      <c r="E1469" t="str" cm="1">
        <f t="array" ref="E1469">IFERROR(INDEX(#REF!,MATCH(0,COUNTIF($E$1350:E1468,#REF!),0)),"")</f>
        <v/>
      </c>
    </row>
    <row r="1470" spans="5:5">
      <c r="E1470" t="str" cm="1">
        <f t="array" ref="E1470">IFERROR(INDEX(#REF!,MATCH(0,COUNTIF($E$1350:E1469,#REF!),0)),"")</f>
        <v/>
      </c>
    </row>
    <row r="1471" spans="5:5">
      <c r="E1471" t="str" cm="1">
        <f t="array" ref="E1471">IFERROR(INDEX(#REF!,MATCH(0,COUNTIF($E$1350:E1470,#REF!),0)),"")</f>
        <v/>
      </c>
    </row>
    <row r="1472" spans="5:5">
      <c r="E1472" t="str" cm="1">
        <f t="array" ref="E1472">IFERROR(INDEX(#REF!,MATCH(0,COUNTIF($E$1350:E1471,#REF!),0)),"")</f>
        <v/>
      </c>
    </row>
    <row r="1473" spans="5:5">
      <c r="E1473" t="str" cm="1">
        <f t="array" ref="E1473">IFERROR(INDEX(#REF!,MATCH(0,COUNTIF($E$1350:E1472,#REF!),0)),"")</f>
        <v/>
      </c>
    </row>
    <row r="1474" spans="5:5">
      <c r="E1474" t="str" cm="1">
        <f t="array" ref="E1474">IFERROR(INDEX(#REF!,MATCH(0,COUNTIF($E$1350:E1473,#REF!),0)),"")</f>
        <v/>
      </c>
    </row>
    <row r="1475" spans="5:5">
      <c r="E1475" t="str" cm="1">
        <f t="array" ref="E1475">IFERROR(INDEX(#REF!,MATCH(0,COUNTIF($E$1350:E1474,#REF!),0)),"")</f>
        <v/>
      </c>
    </row>
    <row r="1476" spans="5:5">
      <c r="E1476" t="str" cm="1">
        <f t="array" ref="E1476">IFERROR(INDEX(#REF!,MATCH(0,COUNTIF($E$1350:E1475,#REF!),0)),"")</f>
        <v/>
      </c>
    </row>
    <row r="1477" spans="5:5">
      <c r="E1477" t="str" cm="1">
        <f t="array" ref="E1477">IFERROR(INDEX(#REF!,MATCH(0,COUNTIF($E$1350:E1476,#REF!),0)),"")</f>
        <v/>
      </c>
    </row>
    <row r="1478" spans="5:5">
      <c r="E1478" t="str" cm="1">
        <f t="array" ref="E1478">IFERROR(INDEX(#REF!,MATCH(0,COUNTIF($E$1350:E1477,#REF!),0)),"")</f>
        <v/>
      </c>
    </row>
    <row r="1479" spans="5:5">
      <c r="E1479" t="str" cm="1">
        <f t="array" ref="E1479">IFERROR(INDEX(#REF!,MATCH(0,COUNTIF($E$1350:E1478,#REF!),0)),"")</f>
        <v/>
      </c>
    </row>
    <row r="1480" spans="5:5">
      <c r="E1480" t="str" cm="1">
        <f t="array" ref="E1480">IFERROR(INDEX(#REF!,MATCH(0,COUNTIF($E$1350:E1479,#REF!),0)),"")</f>
        <v/>
      </c>
    </row>
    <row r="1481" spans="5:5">
      <c r="E1481" t="str" cm="1">
        <f t="array" ref="E1481">IFERROR(INDEX(#REF!,MATCH(0,COUNTIF($E$1350:E1480,#REF!),0)),"")</f>
        <v/>
      </c>
    </row>
    <row r="1482" spans="5:5">
      <c r="E1482" t="str" cm="1">
        <f t="array" ref="E1482">IFERROR(INDEX(#REF!,MATCH(0,COUNTIF($E$1350:E1481,#REF!),0)),"")</f>
        <v/>
      </c>
    </row>
    <row r="1483" spans="5:5">
      <c r="E1483" t="str" cm="1">
        <f t="array" ref="E1483">IFERROR(INDEX(#REF!,MATCH(0,COUNTIF($E$1350:E1482,#REF!),0)),"")</f>
        <v/>
      </c>
    </row>
    <row r="1484" spans="5:5">
      <c r="E1484" t="str" cm="1">
        <f t="array" ref="E1484">IFERROR(INDEX(#REF!,MATCH(0,COUNTIF($E$1350:E1483,#REF!),0)),"")</f>
        <v/>
      </c>
    </row>
    <row r="1485" spans="5:5">
      <c r="E1485" t="str" cm="1">
        <f t="array" ref="E1485">IFERROR(INDEX(#REF!,MATCH(0,COUNTIF($E$1350:E1484,#REF!),0)),"")</f>
        <v/>
      </c>
    </row>
    <row r="1486" spans="5:5">
      <c r="E1486" t="str" cm="1">
        <f t="array" ref="E1486">IFERROR(INDEX(#REF!,MATCH(0,COUNTIF($E$1350:E1485,#REF!),0)),"")</f>
        <v/>
      </c>
    </row>
    <row r="1487" spans="5:5">
      <c r="E1487" t="str" cm="1">
        <f t="array" ref="E1487">IFERROR(INDEX(#REF!,MATCH(0,COUNTIF($E$1350:E1486,#REF!),0)),"")</f>
        <v/>
      </c>
    </row>
    <row r="1488" spans="5:5">
      <c r="E1488" t="str" cm="1">
        <f t="array" ref="E1488">IFERROR(INDEX(#REF!,MATCH(0,COUNTIF($E$1350:E1487,#REF!),0)),"")</f>
        <v/>
      </c>
    </row>
    <row r="1489" spans="5:5">
      <c r="E1489" t="str" cm="1">
        <f t="array" ref="E1489">IFERROR(INDEX(#REF!,MATCH(0,COUNTIF($E$1350:E1488,#REF!),0)),"")</f>
        <v/>
      </c>
    </row>
    <row r="1490" spans="5:5">
      <c r="E1490" t="str" cm="1">
        <f t="array" ref="E1490">IFERROR(INDEX(#REF!,MATCH(0,COUNTIF($E$1350:E1489,#REF!),0)),"")</f>
        <v/>
      </c>
    </row>
    <row r="1491" spans="5:5">
      <c r="E1491" t="str" cm="1">
        <f t="array" ref="E1491">IFERROR(INDEX(#REF!,MATCH(0,COUNTIF($E$1350:E1490,#REF!),0)),"")</f>
        <v/>
      </c>
    </row>
    <row r="1492" spans="5:5">
      <c r="E1492" t="str" cm="1">
        <f t="array" ref="E1492">IFERROR(INDEX(#REF!,MATCH(0,COUNTIF($E$1350:E1491,#REF!),0)),"")</f>
        <v/>
      </c>
    </row>
    <row r="1493" spans="5:5">
      <c r="E1493" t="str" cm="1">
        <f t="array" ref="E1493">IFERROR(INDEX(#REF!,MATCH(0,COUNTIF($E$1350:E1492,#REF!),0)),"")</f>
        <v/>
      </c>
    </row>
    <row r="1494" spans="5:5">
      <c r="E1494" t="str" cm="1">
        <f t="array" ref="E1494">IFERROR(INDEX(#REF!,MATCH(0,COUNTIF($E$1350:E1493,#REF!),0)),"")</f>
        <v/>
      </c>
    </row>
    <row r="1495" spans="5:5">
      <c r="E1495" t="str" cm="1">
        <f t="array" ref="E1495">IFERROR(INDEX(#REF!,MATCH(0,COUNTIF($E$1350:E1494,#REF!),0)),"")</f>
        <v/>
      </c>
    </row>
    <row r="1496" spans="5:5">
      <c r="E1496" t="str" cm="1">
        <f t="array" ref="E1496">IFERROR(INDEX(#REF!,MATCH(0,COUNTIF($E$1350:E1495,#REF!),0)),"")</f>
        <v/>
      </c>
    </row>
    <row r="1497" spans="5:5">
      <c r="E1497" t="str" cm="1">
        <f t="array" ref="E1497">IFERROR(INDEX(#REF!,MATCH(0,COUNTIF($E$1350:E1496,#REF!),0)),"")</f>
        <v/>
      </c>
    </row>
    <row r="1498" spans="5:5">
      <c r="E1498" t="str" cm="1">
        <f t="array" ref="E1498">IFERROR(INDEX(#REF!,MATCH(0,COUNTIF($E$1350:E1497,#REF!),0)),"")</f>
        <v/>
      </c>
    </row>
    <row r="1499" spans="5:5">
      <c r="E1499" t="str" cm="1">
        <f t="array" ref="E1499">IFERROR(INDEX(#REF!,MATCH(0,COUNTIF($E$1350:E1498,#REF!),0)),"")</f>
        <v/>
      </c>
    </row>
    <row r="1500" spans="5:5">
      <c r="E1500" t="str" cm="1">
        <f t="array" ref="E1500">IFERROR(INDEX(#REF!,MATCH(0,COUNTIF($E$1350:E1499,#REF!),0)),"")</f>
        <v/>
      </c>
    </row>
    <row r="1501" spans="5:5">
      <c r="E1501" t="str" cm="1">
        <f t="array" ref="E1501">IFERROR(INDEX(#REF!,MATCH(0,COUNTIF($E$1500:E1500,#REF!),0)),"")</f>
        <v/>
      </c>
    </row>
    <row r="1502" spans="5:5">
      <c r="E1502" t="str" cm="1">
        <f t="array" ref="E1502">IFERROR(INDEX(#REF!,MATCH(0,COUNTIF($E$1500:E1501,#REF!),0)),"")</f>
        <v/>
      </c>
    </row>
    <row r="1503" spans="5:5">
      <c r="E1503" t="str" cm="1">
        <f t="array" ref="E1503">IFERROR(INDEX(#REF!,MATCH(0,COUNTIF($E$1500:E1502,#REF!),0)),"")</f>
        <v/>
      </c>
    </row>
    <row r="1504" spans="5:5">
      <c r="E1504" t="str" cm="1">
        <f t="array" ref="E1504">IFERROR(INDEX(#REF!,MATCH(0,COUNTIF($E$1500:E1503,#REF!),0)),"")</f>
        <v/>
      </c>
    </row>
    <row r="1505" spans="5:5">
      <c r="E1505" t="str" cm="1">
        <f t="array" ref="E1505">IFERROR(INDEX(#REF!,MATCH(0,COUNTIF($E$1500:E1504,#REF!),0)),"")</f>
        <v/>
      </c>
    </row>
    <row r="1506" spans="5:5">
      <c r="E1506" t="str" cm="1">
        <f t="array" ref="E1506">IFERROR(INDEX(#REF!,MATCH(0,COUNTIF($E$1500:E1505,#REF!),0)),"")</f>
        <v/>
      </c>
    </row>
    <row r="1507" spans="5:5">
      <c r="E1507" t="str" cm="1">
        <f t="array" ref="E1507">IFERROR(INDEX(#REF!,MATCH(0,COUNTIF($E$1500:E1506,#REF!),0)),"")</f>
        <v/>
      </c>
    </row>
    <row r="1508" spans="5:5">
      <c r="E1508" t="str" cm="1">
        <f t="array" ref="E1508">IFERROR(INDEX(#REF!,MATCH(0,COUNTIF($E$1500:E1507,#REF!),0)),"")</f>
        <v/>
      </c>
    </row>
    <row r="1509" spans="5:5">
      <c r="E1509" t="str" cm="1">
        <f t="array" ref="E1509">IFERROR(INDEX(#REF!,MATCH(0,COUNTIF($E$1500:E1508,#REF!),0)),"")</f>
        <v/>
      </c>
    </row>
    <row r="1510" spans="5:5">
      <c r="E1510" t="str" cm="1">
        <f t="array" ref="E1510">IFERROR(INDEX(#REF!,MATCH(0,COUNTIF($E$1500:E1509,#REF!),0)),"")</f>
        <v/>
      </c>
    </row>
    <row r="1511" spans="5:5">
      <c r="E1511" t="str" cm="1">
        <f t="array" ref="E1511">IFERROR(INDEX(#REF!,MATCH(0,COUNTIF($E$1500:E1510,#REF!),0)),"")</f>
        <v/>
      </c>
    </row>
    <row r="1512" spans="5:5">
      <c r="E1512" t="str" cm="1">
        <f t="array" ref="E1512">IFERROR(INDEX(#REF!,MATCH(0,COUNTIF($E$1500:E1511,#REF!),0)),"")</f>
        <v/>
      </c>
    </row>
    <row r="1513" spans="5:5">
      <c r="E1513" t="str" cm="1">
        <f t="array" ref="E1513">IFERROR(INDEX(#REF!,MATCH(0,COUNTIF($E$1500:E1512,#REF!),0)),"")</f>
        <v/>
      </c>
    </row>
    <row r="1514" spans="5:5">
      <c r="E1514" t="str" cm="1">
        <f t="array" ref="E1514">IFERROR(INDEX(#REF!,MATCH(0,COUNTIF($E$1500:E1513,#REF!),0)),"")</f>
        <v/>
      </c>
    </row>
    <row r="1515" spans="5:5">
      <c r="E1515" t="str" cm="1">
        <f t="array" ref="E1515">IFERROR(INDEX(#REF!,MATCH(0,COUNTIF($E$1500:E1514,#REF!),0)),"")</f>
        <v/>
      </c>
    </row>
    <row r="1516" spans="5:5">
      <c r="E1516" t="str" cm="1">
        <f t="array" ref="E1516">IFERROR(INDEX(#REF!,MATCH(0,COUNTIF($E$1500:E1515,#REF!),0)),"")</f>
        <v/>
      </c>
    </row>
    <row r="1517" spans="5:5">
      <c r="E1517" t="str" cm="1">
        <f t="array" ref="E1517">IFERROR(INDEX(#REF!,MATCH(0,COUNTIF($E$1500:E1516,#REF!),0)),"")</f>
        <v/>
      </c>
    </row>
    <row r="1518" spans="5:5">
      <c r="E1518" t="str" cm="1">
        <f t="array" ref="E1518">IFERROR(INDEX(#REF!,MATCH(0,COUNTIF($E$1500:E1517,#REF!),0)),"")</f>
        <v/>
      </c>
    </row>
    <row r="1519" spans="5:5">
      <c r="E1519" t="str" cm="1">
        <f t="array" ref="E1519">IFERROR(INDEX(#REF!,MATCH(0,COUNTIF($E$1500:E1518,#REF!),0)),"")</f>
        <v/>
      </c>
    </row>
    <row r="1520" spans="5:5">
      <c r="E1520" t="str" cm="1">
        <f t="array" ref="E1520">IFERROR(INDEX(#REF!,MATCH(0,COUNTIF($E$1500:E1519,#REF!),0)),"")</f>
        <v/>
      </c>
    </row>
    <row r="1521" spans="5:5">
      <c r="E1521" t="str" cm="1">
        <f t="array" ref="E1521">IFERROR(INDEX(#REF!,MATCH(0,COUNTIF($E$1500:E1520,#REF!),0)),"")</f>
        <v/>
      </c>
    </row>
    <row r="1522" spans="5:5">
      <c r="E1522" t="str" cm="1">
        <f t="array" ref="E1522">IFERROR(INDEX(#REF!,MATCH(0,COUNTIF($E$1500:E1521,#REF!),0)),"")</f>
        <v/>
      </c>
    </row>
    <row r="1523" spans="5:5">
      <c r="E1523" t="str" cm="1">
        <f t="array" ref="E1523">IFERROR(INDEX(#REF!,MATCH(0,COUNTIF($E$1500:E1522,#REF!),0)),"")</f>
        <v/>
      </c>
    </row>
    <row r="1524" spans="5:5">
      <c r="E1524" t="str" cm="1">
        <f t="array" ref="E1524">IFERROR(INDEX(#REF!,MATCH(0,COUNTIF($E$1500:E1523,#REF!),0)),"")</f>
        <v/>
      </c>
    </row>
    <row r="1525" spans="5:5">
      <c r="E1525" t="str" cm="1">
        <f t="array" ref="E1525">IFERROR(INDEX(#REF!,MATCH(0,COUNTIF($E$1500:E1524,#REF!),0)),"")</f>
        <v/>
      </c>
    </row>
    <row r="1526" spans="5:5">
      <c r="E1526" t="str" cm="1">
        <f t="array" ref="E1526">IFERROR(INDEX(#REF!,MATCH(0,COUNTIF($E$1500:E1525,#REF!),0)),"")</f>
        <v/>
      </c>
    </row>
    <row r="1527" spans="5:5">
      <c r="E1527" t="str" cm="1">
        <f t="array" ref="E1527">IFERROR(INDEX(#REF!,MATCH(0,COUNTIF($E$1500:E1526,#REF!),0)),"")</f>
        <v/>
      </c>
    </row>
    <row r="1528" spans="5:5">
      <c r="E1528" t="str" cm="1">
        <f t="array" ref="E1528">IFERROR(INDEX(#REF!,MATCH(0,COUNTIF($E$1500:E1527,#REF!),0)),"")</f>
        <v/>
      </c>
    </row>
    <row r="1529" spans="5:5">
      <c r="E1529" t="str" cm="1">
        <f t="array" ref="E1529">IFERROR(INDEX(#REF!,MATCH(0,COUNTIF($E$1500:E1528,#REF!),0)),"")</f>
        <v/>
      </c>
    </row>
    <row r="1530" spans="5:5">
      <c r="E1530" t="str" cm="1">
        <f t="array" ref="E1530">IFERROR(INDEX(#REF!,MATCH(0,COUNTIF($E$1500:E1529,#REF!),0)),"")</f>
        <v/>
      </c>
    </row>
    <row r="1531" spans="5:5">
      <c r="E1531" t="str" cm="1">
        <f t="array" ref="E1531">IFERROR(INDEX(#REF!,MATCH(0,COUNTIF($E$1500:E1530,#REF!),0)),"")</f>
        <v/>
      </c>
    </row>
    <row r="1532" spans="5:5">
      <c r="E1532" t="str" cm="1">
        <f t="array" ref="E1532">IFERROR(INDEX(#REF!,MATCH(0,COUNTIF($E$1500:E1531,#REF!),0)),"")</f>
        <v/>
      </c>
    </row>
    <row r="1533" spans="5:5">
      <c r="E1533" t="str" cm="1">
        <f t="array" ref="E1533">IFERROR(INDEX(#REF!,MATCH(0,COUNTIF($E$1500:E1532,#REF!),0)),"")</f>
        <v/>
      </c>
    </row>
    <row r="1534" spans="5:5">
      <c r="E1534" t="str" cm="1">
        <f t="array" ref="E1534">IFERROR(INDEX(#REF!,MATCH(0,COUNTIF($E$1500:E1533,#REF!),0)),"")</f>
        <v/>
      </c>
    </row>
    <row r="1535" spans="5:5">
      <c r="E1535" t="str" cm="1">
        <f t="array" ref="E1535">IFERROR(INDEX(#REF!,MATCH(0,COUNTIF($E$1500:E1534,#REF!),0)),"")</f>
        <v/>
      </c>
    </row>
    <row r="1536" spans="5:5">
      <c r="E1536" t="str" cm="1">
        <f t="array" ref="E1536">IFERROR(INDEX(#REF!,MATCH(0,COUNTIF($E$1500:E1535,#REF!),0)),"")</f>
        <v/>
      </c>
    </row>
    <row r="1537" spans="5:5">
      <c r="E1537" t="str" cm="1">
        <f t="array" ref="E1537">IFERROR(INDEX(#REF!,MATCH(0,COUNTIF($E$1500:E1536,#REF!),0)),"")</f>
        <v/>
      </c>
    </row>
    <row r="1538" spans="5:5">
      <c r="E1538" t="str" cm="1">
        <f t="array" ref="E1538">IFERROR(INDEX(#REF!,MATCH(0,COUNTIF($E$1500:E1537,#REF!),0)),"")</f>
        <v/>
      </c>
    </row>
    <row r="1539" spans="5:5">
      <c r="E1539" t="str" cm="1">
        <f t="array" ref="E1539">IFERROR(INDEX(#REF!,MATCH(0,COUNTIF($E$1500:E1538,#REF!),0)),"")</f>
        <v/>
      </c>
    </row>
    <row r="1540" spans="5:5">
      <c r="E1540" t="str" cm="1">
        <f t="array" ref="E1540">IFERROR(INDEX(#REF!,MATCH(0,COUNTIF($E$1500:E1539,#REF!),0)),"")</f>
        <v/>
      </c>
    </row>
    <row r="1541" spans="5:5">
      <c r="E1541" t="str" cm="1">
        <f t="array" ref="E1541">IFERROR(INDEX(#REF!,MATCH(0,COUNTIF($E$1500:E1540,#REF!),0)),"")</f>
        <v/>
      </c>
    </row>
    <row r="1542" spans="5:5">
      <c r="E1542" t="str" cm="1">
        <f t="array" ref="E1542">IFERROR(INDEX(#REF!,MATCH(0,COUNTIF($E$1500:E1541,#REF!),0)),"")</f>
        <v/>
      </c>
    </row>
    <row r="1543" spans="5:5">
      <c r="E1543" t="str" cm="1">
        <f t="array" ref="E1543">IFERROR(INDEX(#REF!,MATCH(0,COUNTIF($E$1500:E1542,#REF!),0)),"")</f>
        <v/>
      </c>
    </row>
    <row r="1544" spans="5:5">
      <c r="E1544" t="str" cm="1">
        <f t="array" ref="E1544">IFERROR(INDEX(#REF!,MATCH(0,COUNTIF($E$1500:E1543,#REF!),0)),"")</f>
        <v/>
      </c>
    </row>
    <row r="1545" spans="5:5">
      <c r="E1545" t="str" cm="1">
        <f t="array" ref="E1545">IFERROR(INDEX(#REF!,MATCH(0,COUNTIF($E$1500:E1544,#REF!),0)),"")</f>
        <v/>
      </c>
    </row>
    <row r="1546" spans="5:5">
      <c r="E1546" t="str" cm="1">
        <f t="array" ref="E1546">IFERROR(INDEX(#REF!,MATCH(0,COUNTIF($E$1500:E1545,#REF!),0)),"")</f>
        <v/>
      </c>
    </row>
    <row r="1547" spans="5:5">
      <c r="E1547" t="str" cm="1">
        <f t="array" ref="E1547">IFERROR(INDEX(#REF!,MATCH(0,COUNTIF($E$1500:E1546,#REF!),0)),"")</f>
        <v/>
      </c>
    </row>
    <row r="1548" spans="5:5">
      <c r="E1548" t="str" cm="1">
        <f t="array" ref="E1548">IFERROR(INDEX(#REF!,MATCH(0,COUNTIF($E$1500:E1547,#REF!),0)),"")</f>
        <v/>
      </c>
    </row>
    <row r="1549" spans="5:5">
      <c r="E1549" t="str" cm="1">
        <f t="array" ref="E1549">IFERROR(INDEX(#REF!,MATCH(0,COUNTIF($E$1500:E1548,#REF!),0)),"")</f>
        <v/>
      </c>
    </row>
    <row r="1550" spans="5:5">
      <c r="E1550" t="str" cm="1">
        <f t="array" ref="E1550">IFERROR(INDEX(#REF!,MATCH(0,COUNTIF($E$1500:E1549,#REF!),0)),"")</f>
        <v/>
      </c>
    </row>
    <row r="1551" spans="5:5">
      <c r="E1551" t="str" cm="1">
        <f t="array" ref="E1551">IFERROR(INDEX(#REF!,MATCH(0,COUNTIF($E$1500:E1550,#REF!),0)),"")</f>
        <v/>
      </c>
    </row>
    <row r="1552" spans="5:5">
      <c r="E1552" t="str" cm="1">
        <f t="array" ref="E1552">IFERROR(INDEX(#REF!,MATCH(0,COUNTIF($E$1500:E1551,#REF!),0)),"")</f>
        <v/>
      </c>
    </row>
    <row r="1553" spans="5:5">
      <c r="E1553" t="str" cm="1">
        <f t="array" ref="E1553">IFERROR(INDEX(#REF!,MATCH(0,COUNTIF($E$1500:E1552,#REF!),0)),"")</f>
        <v/>
      </c>
    </row>
    <row r="1554" spans="5:5">
      <c r="E1554" t="str" cm="1">
        <f t="array" ref="E1554">IFERROR(INDEX(#REF!,MATCH(0,COUNTIF($E$1500:E1553,#REF!),0)),"")</f>
        <v/>
      </c>
    </row>
    <row r="1555" spans="5:5">
      <c r="E1555" t="str" cm="1">
        <f t="array" ref="E1555">IFERROR(INDEX(#REF!,MATCH(0,COUNTIF($E$1500:E1554,#REF!),0)),"")</f>
        <v/>
      </c>
    </row>
    <row r="1556" spans="5:5">
      <c r="E1556" t="str" cm="1">
        <f t="array" ref="E1556">IFERROR(INDEX(#REF!,MATCH(0,COUNTIF($E$1500:E1555,#REF!),0)),"")</f>
        <v/>
      </c>
    </row>
    <row r="1557" spans="5:5">
      <c r="E1557" t="str" cm="1">
        <f t="array" ref="E1557">IFERROR(INDEX(#REF!,MATCH(0,COUNTIF($E$1500:E1556,#REF!),0)),"")</f>
        <v/>
      </c>
    </row>
    <row r="1558" spans="5:5">
      <c r="E1558" t="str" cm="1">
        <f t="array" ref="E1558">IFERROR(INDEX(#REF!,MATCH(0,COUNTIF($E$1500:E1557,#REF!),0)),"")</f>
        <v/>
      </c>
    </row>
    <row r="1559" spans="5:5">
      <c r="E1559" t="str" cm="1">
        <f t="array" ref="E1559">IFERROR(INDEX(#REF!,MATCH(0,COUNTIF($E$1500:E1558,#REF!),0)),"")</f>
        <v/>
      </c>
    </row>
    <row r="1560" spans="5:5">
      <c r="E1560" t="str" cm="1">
        <f t="array" ref="E1560">IFERROR(INDEX(#REF!,MATCH(0,COUNTIF($E$1500:E1559,#REF!),0)),"")</f>
        <v/>
      </c>
    </row>
    <row r="1561" spans="5:5">
      <c r="E1561" t="str" cm="1">
        <f t="array" ref="E1561">IFERROR(INDEX(#REF!,MATCH(0,COUNTIF($E$1500:E1560,#REF!),0)),"")</f>
        <v/>
      </c>
    </row>
    <row r="1562" spans="5:5">
      <c r="E1562" t="str" cm="1">
        <f t="array" ref="E1562">IFERROR(INDEX(#REF!,MATCH(0,COUNTIF($E$1500:E1561,#REF!),0)),"")</f>
        <v/>
      </c>
    </row>
    <row r="1563" spans="5:5">
      <c r="E1563" t="str" cm="1">
        <f t="array" ref="E1563">IFERROR(INDEX(#REF!,MATCH(0,COUNTIF($E$1500:E1562,#REF!),0)),"")</f>
        <v/>
      </c>
    </row>
    <row r="1564" spans="5:5">
      <c r="E1564" t="str" cm="1">
        <f t="array" ref="E1564">IFERROR(INDEX(#REF!,MATCH(0,COUNTIF($E$1500:E1563,#REF!),0)),"")</f>
        <v/>
      </c>
    </row>
    <row r="1565" spans="5:5">
      <c r="E1565" t="str" cm="1">
        <f t="array" ref="E1565">IFERROR(INDEX(#REF!,MATCH(0,COUNTIF($E$1500:E1564,#REF!),0)),"")</f>
        <v/>
      </c>
    </row>
    <row r="1566" spans="5:5">
      <c r="E1566" t="str" cm="1">
        <f t="array" ref="E1566">IFERROR(INDEX(#REF!,MATCH(0,COUNTIF($E$1500:E1565,#REF!),0)),"")</f>
        <v/>
      </c>
    </row>
    <row r="1567" spans="5:5">
      <c r="E1567" t="str" cm="1">
        <f t="array" ref="E1567">IFERROR(INDEX(#REF!,MATCH(0,COUNTIF($E$1500:E1566,#REF!),0)),"")</f>
        <v/>
      </c>
    </row>
    <row r="1568" spans="5:5">
      <c r="E1568" t="str" cm="1">
        <f t="array" ref="E1568">IFERROR(INDEX(#REF!,MATCH(0,COUNTIF($E$1500:E1567,#REF!),0)),"")</f>
        <v/>
      </c>
    </row>
    <row r="1569" spans="5:5">
      <c r="E1569" t="str" cm="1">
        <f t="array" ref="E1569">IFERROR(INDEX(#REF!,MATCH(0,COUNTIF($E$1500:E1568,#REF!),0)),"")</f>
        <v/>
      </c>
    </row>
    <row r="1570" spans="5:5">
      <c r="E1570" t="str" cm="1">
        <f t="array" ref="E1570">IFERROR(INDEX(#REF!,MATCH(0,COUNTIF($E$1500:E1569,#REF!),0)),"")</f>
        <v/>
      </c>
    </row>
    <row r="1571" spans="5:5">
      <c r="E1571" t="str" cm="1">
        <f t="array" ref="E1571">IFERROR(INDEX(#REF!,MATCH(0,COUNTIF($E$1500:E1570,#REF!),0)),"")</f>
        <v/>
      </c>
    </row>
    <row r="1572" spans="5:5">
      <c r="E1572" t="str" cm="1">
        <f t="array" ref="E1572">IFERROR(INDEX(#REF!,MATCH(0,COUNTIF($E$1500:E1571,#REF!),0)),"")</f>
        <v/>
      </c>
    </row>
    <row r="1573" spans="5:5">
      <c r="E1573" t="str" cm="1">
        <f t="array" ref="E1573">IFERROR(INDEX(#REF!,MATCH(0,COUNTIF($E$1500:E1572,#REF!),0)),"")</f>
        <v/>
      </c>
    </row>
    <row r="1574" spans="5:5">
      <c r="E1574" t="str" cm="1">
        <f t="array" ref="E1574">IFERROR(INDEX(#REF!,MATCH(0,COUNTIF($E$1500:E1573,#REF!),0)),"")</f>
        <v/>
      </c>
    </row>
    <row r="1575" spans="5:5">
      <c r="E1575" t="str" cm="1">
        <f t="array" ref="E1575">IFERROR(INDEX(#REF!,MATCH(0,COUNTIF($E$1500:E1574,#REF!),0)),"")</f>
        <v/>
      </c>
    </row>
    <row r="1576" spans="5:5">
      <c r="E1576" t="str" cm="1">
        <f t="array" ref="E1576">IFERROR(INDEX(#REF!,MATCH(0,COUNTIF($E$1500:E1575,#REF!),0)),"")</f>
        <v/>
      </c>
    </row>
    <row r="1577" spans="5:5">
      <c r="E1577" t="str" cm="1">
        <f t="array" ref="E1577">IFERROR(INDEX(#REF!,MATCH(0,COUNTIF($E$1500:E1576,#REF!),0)),"")</f>
        <v/>
      </c>
    </row>
    <row r="1578" spans="5:5">
      <c r="E1578" t="str" cm="1">
        <f t="array" ref="E1578">IFERROR(INDEX(#REF!,MATCH(0,COUNTIF($E$1500:E1577,#REF!),0)),"")</f>
        <v/>
      </c>
    </row>
    <row r="1579" spans="5:5">
      <c r="E1579" t="str" cm="1">
        <f t="array" ref="E1579">IFERROR(INDEX(#REF!,MATCH(0,COUNTIF($E$1500:E1578,#REF!),0)),"")</f>
        <v/>
      </c>
    </row>
    <row r="1580" spans="5:5">
      <c r="E1580" t="str" cm="1">
        <f t="array" ref="E1580">IFERROR(INDEX(#REF!,MATCH(0,COUNTIF($E$1500:E1579,#REF!),0)),"")</f>
        <v/>
      </c>
    </row>
    <row r="1581" spans="5:5">
      <c r="E1581" t="str" cm="1">
        <f t="array" ref="E1581">IFERROR(INDEX(#REF!,MATCH(0,COUNTIF($E$1500:E1580,#REF!),0)),"")</f>
        <v/>
      </c>
    </row>
    <row r="1582" spans="5:5">
      <c r="E1582" t="str" cm="1">
        <f t="array" ref="E1582">IFERROR(INDEX(#REF!,MATCH(0,COUNTIF($E$1500:E1581,#REF!),0)),"")</f>
        <v/>
      </c>
    </row>
    <row r="1583" spans="5:5">
      <c r="E1583" t="str" cm="1">
        <f t="array" ref="E1583">IFERROR(INDEX(#REF!,MATCH(0,COUNTIF($E$1500:E1582,#REF!),0)),"")</f>
        <v/>
      </c>
    </row>
    <row r="1584" spans="5:5">
      <c r="E1584" t="str" cm="1">
        <f t="array" ref="E1584">IFERROR(INDEX(#REF!,MATCH(0,COUNTIF($E$1500:E1583,#REF!),0)),"")</f>
        <v/>
      </c>
    </row>
    <row r="1585" spans="5:5">
      <c r="E1585" t="str" cm="1">
        <f t="array" ref="E1585">IFERROR(INDEX(#REF!,MATCH(0,COUNTIF($E$1500:E1584,#REF!),0)),"")</f>
        <v/>
      </c>
    </row>
    <row r="1586" spans="5:5">
      <c r="E1586" t="str" cm="1">
        <f t="array" ref="E1586">IFERROR(INDEX(#REF!,MATCH(0,COUNTIF($E$1500:E1585,#REF!),0)),"")</f>
        <v/>
      </c>
    </row>
    <row r="1587" spans="5:5">
      <c r="E1587" t="str" cm="1">
        <f t="array" ref="E1587">IFERROR(INDEX(#REF!,MATCH(0,COUNTIF($E$1500:E1586,#REF!),0)),"")</f>
        <v/>
      </c>
    </row>
    <row r="1588" spans="5:5">
      <c r="E1588" t="str" cm="1">
        <f t="array" ref="E1588">IFERROR(INDEX(#REF!,MATCH(0,COUNTIF($E$1500:E1587,#REF!),0)),"")</f>
        <v/>
      </c>
    </row>
    <row r="1589" spans="5:5">
      <c r="E1589" t="str" cm="1">
        <f t="array" ref="E1589">IFERROR(INDEX(#REF!,MATCH(0,COUNTIF($E$1500:E1588,#REF!),0)),"")</f>
        <v/>
      </c>
    </row>
    <row r="1590" spans="5:5">
      <c r="E1590" t="str" cm="1">
        <f t="array" ref="E1590">IFERROR(INDEX(#REF!,MATCH(0,COUNTIF($E$1500:E1589,#REF!),0)),"")</f>
        <v/>
      </c>
    </row>
    <row r="1591" spans="5:5">
      <c r="E1591" t="str" cm="1">
        <f t="array" ref="E1591">IFERROR(INDEX(#REF!,MATCH(0,COUNTIF($E$1500:E1590,#REF!),0)),"")</f>
        <v/>
      </c>
    </row>
    <row r="1592" spans="5:5">
      <c r="E1592" t="str" cm="1">
        <f t="array" ref="E1592">IFERROR(INDEX(#REF!,MATCH(0,COUNTIF($E$1500:E1591,#REF!),0)),"")</f>
        <v/>
      </c>
    </row>
    <row r="1593" spans="5:5">
      <c r="E1593" t="str" cm="1">
        <f t="array" ref="E1593">IFERROR(INDEX(#REF!,MATCH(0,COUNTIF($E$1500:E1592,#REF!),0)),"")</f>
        <v/>
      </c>
    </row>
    <row r="1594" spans="5:5">
      <c r="E1594" t="str" cm="1">
        <f t="array" ref="E1594">IFERROR(INDEX(#REF!,MATCH(0,COUNTIF($E$1500:E1593,#REF!),0)),"")</f>
        <v/>
      </c>
    </row>
    <row r="1595" spans="5:5">
      <c r="E1595" t="str" cm="1">
        <f t="array" ref="E1595">IFERROR(INDEX(#REF!,MATCH(0,COUNTIF($E$1500:E1594,#REF!),0)),"")</f>
        <v/>
      </c>
    </row>
    <row r="1596" spans="5:5">
      <c r="E1596" t="str" cm="1">
        <f t="array" ref="E1596">IFERROR(INDEX(#REF!,MATCH(0,COUNTIF($E$1500:E1595,#REF!),0)),"")</f>
        <v/>
      </c>
    </row>
    <row r="1597" spans="5:5">
      <c r="E1597" t="str" cm="1">
        <f t="array" ref="E1597">IFERROR(INDEX(#REF!,MATCH(0,COUNTIF($E$1500:E1596,#REF!),0)),"")</f>
        <v/>
      </c>
    </row>
    <row r="1598" spans="5:5">
      <c r="E1598" t="str" cm="1">
        <f t="array" ref="E1598">IFERROR(INDEX(#REF!,MATCH(0,COUNTIF($E$1500:E1597,#REF!),0)),"")</f>
        <v/>
      </c>
    </row>
    <row r="1599" spans="5:5">
      <c r="E1599" t="str" cm="1">
        <f t="array" ref="E1599">IFERROR(INDEX(#REF!,MATCH(0,COUNTIF($E$1500:E1598,#REF!),0)),"")</f>
        <v/>
      </c>
    </row>
    <row r="1600" spans="5:5">
      <c r="E1600" t="str" cm="1">
        <f t="array" ref="E1600">IFERROR(INDEX(#REF!,MATCH(0,COUNTIF($E$1500:E1599,#REF!),0)),"")</f>
        <v/>
      </c>
    </row>
    <row r="1601" spans="5:5">
      <c r="E1601" t="str" cm="1">
        <f t="array" ref="E1601">IFERROR(INDEX(#REF!,MATCH(0,COUNTIF($E$1500:E1600,#REF!),0)),"")</f>
        <v/>
      </c>
    </row>
    <row r="1602" spans="5:5">
      <c r="E1602" t="str" cm="1">
        <f t="array" ref="E1602">IFERROR(INDEX(#REF!,MATCH(0,COUNTIF($E$1500:E1601,#REF!),0)),"")</f>
        <v/>
      </c>
    </row>
    <row r="1603" spans="5:5">
      <c r="E1603" t="str" cm="1">
        <f t="array" ref="E1603">IFERROR(INDEX(#REF!,MATCH(0,COUNTIF($E$1500:E1602,#REF!),0)),"")</f>
        <v/>
      </c>
    </row>
    <row r="1604" spans="5:5">
      <c r="E1604" t="str" cm="1">
        <f t="array" ref="E1604">IFERROR(INDEX(#REF!,MATCH(0,COUNTIF($E$1500:E1603,#REF!),0)),"")</f>
        <v/>
      </c>
    </row>
    <row r="1605" spans="5:5">
      <c r="E1605" t="str" cm="1">
        <f t="array" ref="E1605">IFERROR(INDEX(#REF!,MATCH(0,COUNTIF($E$1500:E1604,#REF!),0)),"")</f>
        <v/>
      </c>
    </row>
    <row r="1606" spans="5:5">
      <c r="E1606" t="str" cm="1">
        <f t="array" ref="E1606">IFERROR(INDEX(#REF!,MATCH(0,COUNTIF($E$1500:E1605,#REF!),0)),"")</f>
        <v/>
      </c>
    </row>
    <row r="1607" spans="5:5">
      <c r="E1607" t="str" cm="1">
        <f t="array" ref="E1607">IFERROR(INDEX(#REF!,MATCH(0,COUNTIF($E$1500:E1606,#REF!),0)),"")</f>
        <v/>
      </c>
    </row>
    <row r="1608" spans="5:5">
      <c r="E1608" t="str" cm="1">
        <f t="array" ref="E1608">IFERROR(INDEX(#REF!,MATCH(0,COUNTIF($E$1500:E1607,#REF!),0)),"")</f>
        <v/>
      </c>
    </row>
    <row r="1609" spans="5:5">
      <c r="E1609" t="str" cm="1">
        <f t="array" ref="E1609">IFERROR(INDEX(#REF!,MATCH(0,COUNTIF($E$1500:E1608,#REF!),0)),"")</f>
        <v/>
      </c>
    </row>
    <row r="1610" spans="5:5">
      <c r="E1610" t="str" cm="1">
        <f t="array" ref="E1610">IFERROR(INDEX(#REF!,MATCH(0,COUNTIF($E$1500:E1609,#REF!),0)),"")</f>
        <v/>
      </c>
    </row>
    <row r="1611" spans="5:5">
      <c r="E1611" t="str" cm="1">
        <f t="array" ref="E1611">IFERROR(INDEX(#REF!,MATCH(0,COUNTIF($E$1500:E1610,#REF!),0)),"")</f>
        <v/>
      </c>
    </row>
    <row r="1612" spans="5:5">
      <c r="E1612" t="str" cm="1">
        <f t="array" ref="E1612">IFERROR(INDEX(#REF!,MATCH(0,COUNTIF($E$1500:E1611,#REF!),0)),"")</f>
        <v/>
      </c>
    </row>
    <row r="1613" spans="5:5">
      <c r="E1613" t="str" cm="1">
        <f t="array" ref="E1613">IFERROR(INDEX(#REF!,MATCH(0,COUNTIF($E$1500:E1612,#REF!),0)),"")</f>
        <v/>
      </c>
    </row>
    <row r="1614" spans="5:5">
      <c r="E1614" t="str" cm="1">
        <f t="array" ref="E1614">IFERROR(INDEX(#REF!,MATCH(0,COUNTIF($E$1500:E1613,#REF!),0)),"")</f>
        <v/>
      </c>
    </row>
    <row r="1615" spans="5:5">
      <c r="E1615" t="str" cm="1">
        <f t="array" ref="E1615">IFERROR(INDEX(#REF!,MATCH(0,COUNTIF($E$1500:E1614,#REF!),0)),"")</f>
        <v/>
      </c>
    </row>
    <row r="1616" spans="5:5">
      <c r="E1616" t="str" cm="1">
        <f t="array" ref="E1616">IFERROR(INDEX(#REF!,MATCH(0,COUNTIF($E$1500:E1615,#REF!),0)),"")</f>
        <v/>
      </c>
    </row>
    <row r="1617" spans="5:5">
      <c r="E1617" t="str" cm="1">
        <f t="array" ref="E1617">IFERROR(INDEX(#REF!,MATCH(0,COUNTIF($E$1500:E1616,#REF!),0)),"")</f>
        <v/>
      </c>
    </row>
    <row r="1618" spans="5:5">
      <c r="E1618" t="str" cm="1">
        <f t="array" ref="E1618">IFERROR(INDEX(#REF!,MATCH(0,COUNTIF($E$1500:E1617,#REF!),0)),"")</f>
        <v/>
      </c>
    </row>
    <row r="1619" spans="5:5">
      <c r="E1619" t="str" cm="1">
        <f t="array" ref="E1619">IFERROR(INDEX(#REF!,MATCH(0,COUNTIF($E$1500:E1618,#REF!),0)),"")</f>
        <v/>
      </c>
    </row>
    <row r="1620" spans="5:5">
      <c r="E1620" t="str" cm="1">
        <f t="array" ref="E1620">IFERROR(INDEX(#REF!,MATCH(0,COUNTIF($E$1500:E1619,#REF!),0)),"")</f>
        <v/>
      </c>
    </row>
    <row r="1621" spans="5:5">
      <c r="E1621" t="str" cm="1">
        <f t="array" ref="E1621">IFERROR(INDEX(#REF!,MATCH(0,COUNTIF($E$1500:E1620,#REF!),0)),"")</f>
        <v/>
      </c>
    </row>
    <row r="1622" spans="5:5">
      <c r="E1622" t="str" cm="1">
        <f t="array" ref="E1622">IFERROR(INDEX(#REF!,MATCH(0,COUNTIF($E$1500:E1621,#REF!),0)),"")</f>
        <v/>
      </c>
    </row>
    <row r="1623" spans="5:5">
      <c r="E1623" t="str" cm="1">
        <f t="array" ref="E1623">IFERROR(INDEX(#REF!,MATCH(0,COUNTIF($E$1500:E1622,#REF!),0)),"")</f>
        <v/>
      </c>
    </row>
    <row r="1624" spans="5:5">
      <c r="E1624" t="str" cm="1">
        <f t="array" ref="E1624">IFERROR(INDEX(#REF!,MATCH(0,COUNTIF($E$1500:E1623,#REF!),0)),"")</f>
        <v/>
      </c>
    </row>
    <row r="1625" spans="5:5">
      <c r="E1625" t="str" cm="1">
        <f t="array" ref="E1625">IFERROR(INDEX(#REF!,MATCH(0,COUNTIF($E$1500:E1624,#REF!),0)),"")</f>
        <v/>
      </c>
    </row>
    <row r="1626" spans="5:5">
      <c r="E1626" t="str" cm="1">
        <f t="array" ref="E1626">IFERROR(INDEX(#REF!,MATCH(0,COUNTIF($E$1500:E1625,#REF!),0)),"")</f>
        <v/>
      </c>
    </row>
    <row r="1627" spans="5:5">
      <c r="E1627" t="str" cm="1">
        <f t="array" ref="E1627">IFERROR(INDEX(#REF!,MATCH(0,COUNTIF($E$1500:E1626,#REF!),0)),"")</f>
        <v/>
      </c>
    </row>
    <row r="1628" spans="5:5">
      <c r="E1628" t="str" cm="1">
        <f t="array" ref="E1628">IFERROR(INDEX(#REF!,MATCH(0,COUNTIF($E$1500:E1627,#REF!),0)),"")</f>
        <v/>
      </c>
    </row>
    <row r="1629" spans="5:5">
      <c r="E1629" t="str" cm="1">
        <f t="array" ref="E1629">IFERROR(INDEX(#REF!,MATCH(0,COUNTIF($E$1500:E1628,#REF!),0)),"")</f>
        <v/>
      </c>
    </row>
    <row r="1630" spans="5:5">
      <c r="E1630" t="str" cm="1">
        <f t="array" ref="E1630">IFERROR(INDEX(#REF!,MATCH(0,COUNTIF($E$1500:E1629,#REF!),0)),"")</f>
        <v/>
      </c>
    </row>
    <row r="1631" spans="5:5">
      <c r="E1631" t="str" cm="1">
        <f t="array" ref="E1631">IFERROR(INDEX(#REF!,MATCH(0,COUNTIF($E$1500:E1630,#REF!),0)),"")</f>
        <v/>
      </c>
    </row>
    <row r="1632" spans="5:5">
      <c r="E1632" t="str" cm="1">
        <f t="array" ref="E1632">IFERROR(INDEX(#REF!,MATCH(0,COUNTIF($E$1500:E1631,#REF!),0)),"")</f>
        <v/>
      </c>
    </row>
    <row r="1633" spans="5:5">
      <c r="E1633" t="str" cm="1">
        <f t="array" ref="E1633">IFERROR(INDEX(#REF!,MATCH(0,COUNTIF($E$1500:E1632,#REF!),0)),"")</f>
        <v/>
      </c>
    </row>
    <row r="1634" spans="5:5">
      <c r="E1634" t="str" cm="1">
        <f t="array" ref="E1634">IFERROR(INDEX(#REF!,MATCH(0,COUNTIF($E$1500:E1633,#REF!),0)),"")</f>
        <v/>
      </c>
    </row>
    <row r="1635" spans="5:5">
      <c r="E1635" t="str" cm="1">
        <f t="array" ref="E1635">IFERROR(INDEX(#REF!,MATCH(0,COUNTIF($E$1500:E1634,#REF!),0)),"")</f>
        <v/>
      </c>
    </row>
    <row r="1636" spans="5:5">
      <c r="E1636" t="str" cm="1">
        <f t="array" ref="E1636">IFERROR(INDEX(#REF!,MATCH(0,COUNTIF($E$1500:E1635,#REF!),0)),"")</f>
        <v/>
      </c>
    </row>
    <row r="1637" spans="5:5">
      <c r="E1637" t="str" cm="1">
        <f t="array" ref="E1637">IFERROR(INDEX(#REF!,MATCH(0,COUNTIF($E$1500:E1636,#REF!),0)),"")</f>
        <v/>
      </c>
    </row>
    <row r="1638" spans="5:5">
      <c r="E1638" t="str" cm="1">
        <f t="array" ref="E1638">IFERROR(INDEX(#REF!,MATCH(0,COUNTIF($E$1500:E1637,#REF!),0)),"")</f>
        <v/>
      </c>
    </row>
    <row r="1639" spans="5:5">
      <c r="E1639" t="str" cm="1">
        <f t="array" ref="E1639">IFERROR(INDEX(#REF!,MATCH(0,COUNTIF($E$1500:E1638,#REF!),0)),"")</f>
        <v/>
      </c>
    </row>
    <row r="1640" spans="5:5">
      <c r="E1640" t="str" cm="1">
        <f t="array" ref="E1640">IFERROR(INDEX(#REF!,MATCH(0,COUNTIF($E$1500:E1639,#REF!),0)),"")</f>
        <v/>
      </c>
    </row>
    <row r="1641" spans="5:5">
      <c r="E1641" t="str" cm="1">
        <f t="array" ref="E1641">IFERROR(INDEX(#REF!,MATCH(0,COUNTIF($E$1500:E1640,#REF!),0)),"")</f>
        <v/>
      </c>
    </row>
    <row r="1642" spans="5:5">
      <c r="E1642" t="str" cm="1">
        <f t="array" ref="E1642">IFERROR(INDEX(#REF!,MATCH(0,COUNTIF($E$1500:E1641,#REF!),0)),"")</f>
        <v/>
      </c>
    </row>
    <row r="1643" spans="5:5">
      <c r="E1643" t="str" cm="1">
        <f t="array" ref="E1643">IFERROR(INDEX(#REF!,MATCH(0,COUNTIF($E$1500:E1642,#REF!),0)),"")</f>
        <v/>
      </c>
    </row>
    <row r="1644" spans="5:5">
      <c r="E1644" t="str" cm="1">
        <f t="array" ref="E1644">IFERROR(INDEX(#REF!,MATCH(0,COUNTIF($E$1500:E1643,#REF!),0)),"")</f>
        <v/>
      </c>
    </row>
    <row r="1645" spans="5:5">
      <c r="E1645" t="str" cm="1">
        <f t="array" ref="E1645">IFERROR(INDEX(#REF!,MATCH(0,COUNTIF($E$1500:E1644,#REF!),0)),"")</f>
        <v/>
      </c>
    </row>
    <row r="1646" spans="5:5">
      <c r="E1646" t="str" cm="1">
        <f t="array" ref="E1646">IFERROR(INDEX(#REF!,MATCH(0,COUNTIF($E$1500:E1645,#REF!),0)),"")</f>
        <v/>
      </c>
    </row>
    <row r="1647" spans="5:5">
      <c r="E1647" t="str" cm="1">
        <f t="array" ref="E1647">IFERROR(INDEX(#REF!,MATCH(0,COUNTIF($E$1500:E1646,#REF!),0)),"")</f>
        <v/>
      </c>
    </row>
    <row r="1648" spans="5:5">
      <c r="E1648" t="str" cm="1">
        <f t="array" ref="E1648">IFERROR(INDEX(#REF!,MATCH(0,COUNTIF($E$1500:E1647,#REF!),0)),"")</f>
        <v/>
      </c>
    </row>
    <row r="1649" spans="5:5">
      <c r="E1649" t="str" cm="1">
        <f t="array" ref="E1649">IFERROR(INDEX(#REF!,MATCH(0,COUNTIF($E$1500:E1648,#REF!),0)),"")</f>
        <v/>
      </c>
    </row>
    <row r="1650" spans="5:5">
      <c r="E1650" t="str" cm="1">
        <f t="array" ref="E1650">IFERROR(INDEX(#REF!,MATCH(0,COUNTIF($E$1500:E1649,#REF!),0)),"")</f>
        <v/>
      </c>
    </row>
    <row r="1651" spans="5:5">
      <c r="E1651" t="str" cm="1">
        <f t="array" ref="E1651">IFERROR(INDEX(#REF!,MATCH(0,COUNTIF($E$1650:E1650,#REF!),0)),"")</f>
        <v/>
      </c>
    </row>
    <row r="1652" spans="5:5">
      <c r="E1652" t="str" cm="1">
        <f t="array" ref="E1652">IFERROR(INDEX(#REF!,MATCH(0,COUNTIF($E$1650:E1651,#REF!),0)),"")</f>
        <v/>
      </c>
    </row>
    <row r="1653" spans="5:5">
      <c r="E1653" t="str" cm="1">
        <f t="array" ref="E1653">IFERROR(INDEX(#REF!,MATCH(0,COUNTIF($E$1650:E1652,#REF!),0)),"")</f>
        <v/>
      </c>
    </row>
    <row r="1654" spans="5:5">
      <c r="E1654" t="str" cm="1">
        <f t="array" ref="E1654">IFERROR(INDEX(#REF!,MATCH(0,COUNTIF($E$1650:E1653,#REF!),0)),"")</f>
        <v/>
      </c>
    </row>
    <row r="1655" spans="5:5">
      <c r="E1655" t="str" cm="1">
        <f t="array" ref="E1655">IFERROR(INDEX(#REF!,MATCH(0,COUNTIF($E$1650:E1654,#REF!),0)),"")</f>
        <v/>
      </c>
    </row>
    <row r="1656" spans="5:5">
      <c r="E1656" t="str" cm="1">
        <f t="array" ref="E1656">IFERROR(INDEX(#REF!,MATCH(0,COUNTIF($E$1650:E1655,#REF!),0)),"")</f>
        <v/>
      </c>
    </row>
    <row r="1657" spans="5:5">
      <c r="E1657" t="str" cm="1">
        <f t="array" ref="E1657">IFERROR(INDEX(#REF!,MATCH(0,COUNTIF($E$1650:E1656,#REF!),0)),"")</f>
        <v/>
      </c>
    </row>
    <row r="1658" spans="5:5">
      <c r="E1658" t="str" cm="1">
        <f t="array" ref="E1658">IFERROR(INDEX(#REF!,MATCH(0,COUNTIF($E$1650:E1657,#REF!),0)),"")</f>
        <v/>
      </c>
    </row>
    <row r="1659" spans="5:5">
      <c r="E1659" t="str" cm="1">
        <f t="array" ref="E1659">IFERROR(INDEX(#REF!,MATCH(0,COUNTIF($E$1650:E1658,#REF!),0)),"")</f>
        <v/>
      </c>
    </row>
    <row r="1660" spans="5:5">
      <c r="E1660" t="str" cm="1">
        <f t="array" ref="E1660">IFERROR(INDEX(#REF!,MATCH(0,COUNTIF($E$1650:E1659,#REF!),0)),"")</f>
        <v/>
      </c>
    </row>
    <row r="1661" spans="5:5">
      <c r="E1661" t="str" cm="1">
        <f t="array" ref="E1661">IFERROR(INDEX(#REF!,MATCH(0,COUNTIF($E$1650:E1660,#REF!),0)),"")</f>
        <v/>
      </c>
    </row>
    <row r="1662" spans="5:5">
      <c r="E1662" t="str" cm="1">
        <f t="array" ref="E1662">IFERROR(INDEX(#REF!,MATCH(0,COUNTIF($E$1650:E1661,#REF!),0)),"")</f>
        <v/>
      </c>
    </row>
    <row r="1663" spans="5:5">
      <c r="E1663" t="str" cm="1">
        <f t="array" ref="E1663">IFERROR(INDEX(#REF!,MATCH(0,COUNTIF($E$1650:E1662,#REF!),0)),"")</f>
        <v/>
      </c>
    </row>
    <row r="1664" spans="5:5">
      <c r="E1664" t="str" cm="1">
        <f t="array" ref="E1664">IFERROR(INDEX(#REF!,MATCH(0,COUNTIF($E$1650:E1663,#REF!),0)),"")</f>
        <v/>
      </c>
    </row>
    <row r="1665" spans="5:5">
      <c r="E1665" t="str" cm="1">
        <f t="array" ref="E1665">IFERROR(INDEX(#REF!,MATCH(0,COUNTIF($E$1650:E1664,#REF!),0)),"")</f>
        <v/>
      </c>
    </row>
    <row r="1666" spans="5:5">
      <c r="E1666" t="str" cm="1">
        <f t="array" ref="E1666">IFERROR(INDEX(#REF!,MATCH(0,COUNTIF($E$1650:E1665,#REF!),0)),"")</f>
        <v/>
      </c>
    </row>
    <row r="1667" spans="5:5">
      <c r="E1667" t="str" cm="1">
        <f t="array" ref="E1667">IFERROR(INDEX(#REF!,MATCH(0,COUNTIF($E$1650:E1666,#REF!),0)),"")</f>
        <v/>
      </c>
    </row>
    <row r="1668" spans="5:5">
      <c r="E1668" t="str" cm="1">
        <f t="array" ref="E1668">IFERROR(INDEX(#REF!,MATCH(0,COUNTIF($E$1650:E1667,#REF!),0)),"")</f>
        <v/>
      </c>
    </row>
    <row r="1669" spans="5:5">
      <c r="E1669" t="str" cm="1">
        <f t="array" ref="E1669">IFERROR(INDEX(#REF!,MATCH(0,COUNTIF($E$1650:E1668,#REF!),0)),"")</f>
        <v/>
      </c>
    </row>
    <row r="1670" spans="5:5">
      <c r="E1670" t="str" cm="1">
        <f t="array" ref="E1670">IFERROR(INDEX(#REF!,MATCH(0,COUNTIF($E$1650:E1669,#REF!),0)),"")</f>
        <v/>
      </c>
    </row>
    <row r="1671" spans="5:5">
      <c r="E1671" t="str" cm="1">
        <f t="array" ref="E1671">IFERROR(INDEX(#REF!,MATCH(0,COUNTIF($E$1650:E1670,#REF!),0)),"")</f>
        <v/>
      </c>
    </row>
    <row r="1672" spans="5:5">
      <c r="E1672" t="str" cm="1">
        <f t="array" ref="E1672">IFERROR(INDEX(#REF!,MATCH(0,COUNTIF($E$1650:E1671,#REF!),0)),"")</f>
        <v/>
      </c>
    </row>
    <row r="1673" spans="5:5">
      <c r="E1673" t="str" cm="1">
        <f t="array" ref="E1673">IFERROR(INDEX(#REF!,MATCH(0,COUNTIF($E$1650:E1672,#REF!),0)),"")</f>
        <v/>
      </c>
    </row>
    <row r="1674" spans="5:5">
      <c r="E1674" t="str" cm="1">
        <f t="array" ref="E1674">IFERROR(INDEX(#REF!,MATCH(0,COUNTIF($E$1650:E1673,#REF!),0)),"")</f>
        <v/>
      </c>
    </row>
    <row r="1675" spans="5:5">
      <c r="E1675" t="str" cm="1">
        <f t="array" ref="E1675">IFERROR(INDEX(#REF!,MATCH(0,COUNTIF($E$1650:E1674,#REF!),0)),"")</f>
        <v/>
      </c>
    </row>
    <row r="1676" spans="5:5">
      <c r="E1676" t="str" cm="1">
        <f t="array" ref="E1676">IFERROR(INDEX(#REF!,MATCH(0,COUNTIF($E$1650:E1675,#REF!),0)),"")</f>
        <v/>
      </c>
    </row>
    <row r="1677" spans="5:5">
      <c r="E1677" t="str" cm="1">
        <f t="array" ref="E1677">IFERROR(INDEX(#REF!,MATCH(0,COUNTIF($E$1650:E1676,#REF!),0)),"")</f>
        <v/>
      </c>
    </row>
    <row r="1678" spans="5:5">
      <c r="E1678" t="str" cm="1">
        <f t="array" ref="E1678">IFERROR(INDEX(#REF!,MATCH(0,COUNTIF($E$1650:E1677,#REF!),0)),"")</f>
        <v/>
      </c>
    </row>
    <row r="1679" spans="5:5">
      <c r="E1679" t="str" cm="1">
        <f t="array" ref="E1679">IFERROR(INDEX(#REF!,MATCH(0,COUNTIF($E$1650:E1678,#REF!),0)),"")</f>
        <v/>
      </c>
    </row>
    <row r="1680" spans="5:5">
      <c r="E1680" t="str" cm="1">
        <f t="array" ref="E1680">IFERROR(INDEX(#REF!,MATCH(0,COUNTIF($E$1650:E1679,#REF!),0)),"")</f>
        <v/>
      </c>
    </row>
    <row r="1681" spans="5:5">
      <c r="E1681" t="str" cm="1">
        <f t="array" ref="E1681">IFERROR(INDEX(#REF!,MATCH(0,COUNTIF($E$1650:E1680,#REF!),0)),"")</f>
        <v/>
      </c>
    </row>
    <row r="1682" spans="5:5">
      <c r="E1682" t="str" cm="1">
        <f t="array" ref="E1682">IFERROR(INDEX(#REF!,MATCH(0,COUNTIF($E$1650:E1681,#REF!),0)),"")</f>
        <v/>
      </c>
    </row>
    <row r="1683" spans="5:5">
      <c r="E1683" t="str" cm="1">
        <f t="array" ref="E1683">IFERROR(INDEX(#REF!,MATCH(0,COUNTIF($E$1650:E1682,#REF!),0)),"")</f>
        <v/>
      </c>
    </row>
    <row r="1684" spans="5:5">
      <c r="E1684" t="str" cm="1">
        <f t="array" ref="E1684">IFERROR(INDEX(#REF!,MATCH(0,COUNTIF($E$1650:E1683,#REF!),0)),"")</f>
        <v/>
      </c>
    </row>
    <row r="1685" spans="5:5">
      <c r="E1685" t="str" cm="1">
        <f t="array" ref="E1685">IFERROR(INDEX(#REF!,MATCH(0,COUNTIF($E$1650:E1684,#REF!),0)),"")</f>
        <v/>
      </c>
    </row>
    <row r="1686" spans="5:5">
      <c r="E1686" t="str" cm="1">
        <f t="array" ref="E1686">IFERROR(INDEX(#REF!,MATCH(0,COUNTIF($E$1650:E1685,#REF!),0)),"")</f>
        <v/>
      </c>
    </row>
    <row r="1687" spans="5:5">
      <c r="E1687" t="str" cm="1">
        <f t="array" ref="E1687">IFERROR(INDEX(#REF!,MATCH(0,COUNTIF($E$1650:E1686,#REF!),0)),"")</f>
        <v/>
      </c>
    </row>
    <row r="1688" spans="5:5">
      <c r="E1688" t="str" cm="1">
        <f t="array" ref="E1688">IFERROR(INDEX(#REF!,MATCH(0,COUNTIF($E$1650:E1687,#REF!),0)),"")</f>
        <v/>
      </c>
    </row>
    <row r="1689" spans="5:5">
      <c r="E1689" t="str" cm="1">
        <f t="array" ref="E1689">IFERROR(INDEX(#REF!,MATCH(0,COUNTIF($E$1650:E1688,#REF!),0)),"")</f>
        <v/>
      </c>
    </row>
    <row r="1690" spans="5:5">
      <c r="E1690" t="str" cm="1">
        <f t="array" ref="E1690">IFERROR(INDEX(#REF!,MATCH(0,COUNTIF($E$1650:E1689,#REF!),0)),"")</f>
        <v/>
      </c>
    </row>
    <row r="1691" spans="5:5">
      <c r="E1691" t="str" cm="1">
        <f t="array" ref="E1691">IFERROR(INDEX(#REF!,MATCH(0,COUNTIF($E$1650:E1690,#REF!),0)),"")</f>
        <v/>
      </c>
    </row>
    <row r="1692" spans="5:5">
      <c r="E1692" t="str" cm="1">
        <f t="array" ref="E1692">IFERROR(INDEX(#REF!,MATCH(0,COUNTIF($E$1650:E1691,#REF!),0)),"")</f>
        <v/>
      </c>
    </row>
    <row r="1693" spans="5:5">
      <c r="E1693" t="str" cm="1">
        <f t="array" ref="E1693">IFERROR(INDEX(#REF!,MATCH(0,COUNTIF($E$1650:E1692,#REF!),0)),"")</f>
        <v/>
      </c>
    </row>
    <row r="1694" spans="5:5">
      <c r="E1694" t="str" cm="1">
        <f t="array" ref="E1694">IFERROR(INDEX(#REF!,MATCH(0,COUNTIF($E$1650:E1693,#REF!),0)),"")</f>
        <v/>
      </c>
    </row>
    <row r="1695" spans="5:5">
      <c r="E1695" t="str" cm="1">
        <f t="array" ref="E1695">IFERROR(INDEX(#REF!,MATCH(0,COUNTIF($E$1650:E1694,#REF!),0)),"")</f>
        <v/>
      </c>
    </row>
    <row r="1696" spans="5:5">
      <c r="E1696" t="str" cm="1">
        <f t="array" ref="E1696">IFERROR(INDEX(#REF!,MATCH(0,COUNTIF($E$1650:E1695,#REF!),0)),"")</f>
        <v/>
      </c>
    </row>
    <row r="1697" spans="5:5">
      <c r="E1697" t="str" cm="1">
        <f t="array" ref="E1697">IFERROR(INDEX(#REF!,MATCH(0,COUNTIF($E$1650:E1696,#REF!),0)),"")</f>
        <v/>
      </c>
    </row>
    <row r="1698" spans="5:5">
      <c r="E1698" t="str" cm="1">
        <f t="array" ref="E1698">IFERROR(INDEX(#REF!,MATCH(0,COUNTIF($E$1650:E1697,#REF!),0)),"")</f>
        <v/>
      </c>
    </row>
    <row r="1699" spans="5:5">
      <c r="E1699" t="str" cm="1">
        <f t="array" ref="E1699">IFERROR(INDEX(#REF!,MATCH(0,COUNTIF($E$1650:E1698,#REF!),0)),"")</f>
        <v/>
      </c>
    </row>
    <row r="1700" spans="5:5">
      <c r="E1700" t="str" cm="1">
        <f t="array" ref="E1700">IFERROR(INDEX(#REF!,MATCH(0,COUNTIF($E$1650:E1699,#REF!),0)),"")</f>
        <v/>
      </c>
    </row>
    <row r="1701" spans="5:5">
      <c r="E1701" t="str" cm="1">
        <f t="array" ref="E1701">IFERROR(INDEX(#REF!,MATCH(0,COUNTIF($E$1650:E1700,#REF!),0)),"")</f>
        <v/>
      </c>
    </row>
    <row r="1702" spans="5:5">
      <c r="E1702" t="str" cm="1">
        <f t="array" ref="E1702">IFERROR(INDEX(#REF!,MATCH(0,COUNTIF($E$1650:E1701,#REF!),0)),"")</f>
        <v/>
      </c>
    </row>
    <row r="1703" spans="5:5">
      <c r="E1703" t="str" cm="1">
        <f t="array" ref="E1703">IFERROR(INDEX(#REF!,MATCH(0,COUNTIF($E$1650:E1702,#REF!),0)),"")</f>
        <v/>
      </c>
    </row>
    <row r="1704" spans="5:5">
      <c r="E1704" t="str" cm="1">
        <f t="array" ref="E1704">IFERROR(INDEX(#REF!,MATCH(0,COUNTIF($E$1650:E1703,#REF!),0)),"")</f>
        <v/>
      </c>
    </row>
    <row r="1705" spans="5:5">
      <c r="E1705" t="str" cm="1">
        <f t="array" ref="E1705">IFERROR(INDEX(#REF!,MATCH(0,COUNTIF($E$1650:E1704,#REF!),0)),"")</f>
        <v/>
      </c>
    </row>
    <row r="1706" spans="5:5">
      <c r="E1706" t="str" cm="1">
        <f t="array" ref="E1706">IFERROR(INDEX(#REF!,MATCH(0,COUNTIF($E$1650:E1705,#REF!),0)),"")</f>
        <v/>
      </c>
    </row>
    <row r="1707" spans="5:5">
      <c r="E1707" t="str" cm="1">
        <f t="array" ref="E1707">IFERROR(INDEX(#REF!,MATCH(0,COUNTIF($E$1650:E1706,#REF!),0)),"")</f>
        <v/>
      </c>
    </row>
    <row r="1708" spans="5:5">
      <c r="E1708" t="str" cm="1">
        <f t="array" ref="E1708">IFERROR(INDEX(#REF!,MATCH(0,COUNTIF($E$1650:E1707,#REF!),0)),"")</f>
        <v/>
      </c>
    </row>
    <row r="1709" spans="5:5">
      <c r="E1709" t="str" cm="1">
        <f t="array" ref="E1709">IFERROR(INDEX(#REF!,MATCH(0,COUNTIF($E$1650:E1708,#REF!),0)),"")</f>
        <v/>
      </c>
    </row>
    <row r="1710" spans="5:5">
      <c r="E1710" t="str" cm="1">
        <f t="array" ref="E1710">IFERROR(INDEX(#REF!,MATCH(0,COUNTIF($E$1650:E1709,#REF!),0)),"")</f>
        <v/>
      </c>
    </row>
    <row r="1711" spans="5:5">
      <c r="E1711" t="str" cm="1">
        <f t="array" ref="E1711">IFERROR(INDEX(#REF!,MATCH(0,COUNTIF($E$1650:E1710,#REF!),0)),"")</f>
        <v/>
      </c>
    </row>
    <row r="1712" spans="5:5">
      <c r="E1712" t="str" cm="1">
        <f t="array" ref="E1712">IFERROR(INDEX(#REF!,MATCH(0,COUNTIF($E$1650:E1711,#REF!),0)),"")</f>
        <v/>
      </c>
    </row>
    <row r="1713" spans="5:5">
      <c r="E1713" t="str" cm="1">
        <f t="array" ref="E1713">IFERROR(INDEX(#REF!,MATCH(0,COUNTIF($E$1650:E1712,#REF!),0)),"")</f>
        <v/>
      </c>
    </row>
    <row r="1714" spans="5:5">
      <c r="E1714" t="str" cm="1">
        <f t="array" ref="E1714">IFERROR(INDEX(#REF!,MATCH(0,COUNTIF($E$1650:E1713,#REF!),0)),"")</f>
        <v/>
      </c>
    </row>
    <row r="1715" spans="5:5">
      <c r="E1715" t="str" cm="1">
        <f t="array" ref="E1715">IFERROR(INDEX(#REF!,MATCH(0,COUNTIF($E$1650:E1714,#REF!),0)),"")</f>
        <v/>
      </c>
    </row>
    <row r="1716" spans="5:5">
      <c r="E1716" t="str" cm="1">
        <f t="array" ref="E1716">IFERROR(INDEX(#REF!,MATCH(0,COUNTIF($E$1650:E1715,#REF!),0)),"")</f>
        <v/>
      </c>
    </row>
    <row r="1717" spans="5:5">
      <c r="E1717" t="str" cm="1">
        <f t="array" ref="E1717">IFERROR(INDEX(#REF!,MATCH(0,COUNTIF($E$1650:E1716,#REF!),0)),"")</f>
        <v/>
      </c>
    </row>
    <row r="1718" spans="5:5">
      <c r="E1718" t="str" cm="1">
        <f t="array" ref="E1718">IFERROR(INDEX(#REF!,MATCH(0,COUNTIF($E$1650:E1717,#REF!),0)),"")</f>
        <v/>
      </c>
    </row>
    <row r="1719" spans="5:5">
      <c r="E1719" t="str" cm="1">
        <f t="array" ref="E1719">IFERROR(INDEX(#REF!,MATCH(0,COUNTIF($E$1650:E1718,#REF!),0)),"")</f>
        <v/>
      </c>
    </row>
    <row r="1720" spans="5:5">
      <c r="E1720" t="str" cm="1">
        <f t="array" ref="E1720">IFERROR(INDEX(#REF!,MATCH(0,COUNTIF($E$1650:E1719,#REF!),0)),"")</f>
        <v/>
      </c>
    </row>
    <row r="1721" spans="5:5">
      <c r="E1721" t="str" cm="1">
        <f t="array" ref="E1721">IFERROR(INDEX(#REF!,MATCH(0,COUNTIF($E$1650:E1720,#REF!),0)),"")</f>
        <v/>
      </c>
    </row>
    <row r="1722" spans="5:5">
      <c r="E1722" t="str" cm="1">
        <f t="array" ref="E1722">IFERROR(INDEX(#REF!,MATCH(0,COUNTIF($E$1650:E1721,#REF!),0)),"")</f>
        <v/>
      </c>
    </row>
    <row r="1723" spans="5:5">
      <c r="E1723" t="str" cm="1">
        <f t="array" ref="E1723">IFERROR(INDEX(#REF!,MATCH(0,COUNTIF($E$1650:E1722,#REF!),0)),"")</f>
        <v/>
      </c>
    </row>
    <row r="1724" spans="5:5">
      <c r="E1724" t="str" cm="1">
        <f t="array" ref="E1724">IFERROR(INDEX(#REF!,MATCH(0,COUNTIF($E$1650:E1723,#REF!),0)),"")</f>
        <v/>
      </c>
    </row>
    <row r="1725" spans="5:5">
      <c r="E1725" t="str" cm="1">
        <f t="array" ref="E1725">IFERROR(INDEX(#REF!,MATCH(0,COUNTIF($E$1650:E1724,#REF!),0)),"")</f>
        <v/>
      </c>
    </row>
    <row r="1726" spans="5:5">
      <c r="E1726" t="str" cm="1">
        <f t="array" ref="E1726">IFERROR(INDEX(#REF!,MATCH(0,COUNTIF($E$1650:E1725,#REF!),0)),"")</f>
        <v/>
      </c>
    </row>
    <row r="1727" spans="5:5">
      <c r="E1727" t="str" cm="1">
        <f t="array" ref="E1727">IFERROR(INDEX(#REF!,MATCH(0,COUNTIF($E$1650:E1726,#REF!),0)),"")</f>
        <v/>
      </c>
    </row>
    <row r="1728" spans="5:5">
      <c r="E1728" t="str" cm="1">
        <f t="array" ref="E1728">IFERROR(INDEX(#REF!,MATCH(0,COUNTIF($E$1650:E1727,#REF!),0)),"")</f>
        <v/>
      </c>
    </row>
    <row r="1729" spans="5:5">
      <c r="E1729" t="str" cm="1">
        <f t="array" ref="E1729">IFERROR(INDEX(#REF!,MATCH(0,COUNTIF($E$1650:E1728,#REF!),0)),"")</f>
        <v/>
      </c>
    </row>
    <row r="1730" spans="5:5">
      <c r="E1730" t="str" cm="1">
        <f t="array" ref="E1730">IFERROR(INDEX(#REF!,MATCH(0,COUNTIF($E$1650:E1729,#REF!),0)),"")</f>
        <v/>
      </c>
    </row>
    <row r="1731" spans="5:5">
      <c r="E1731" t="str" cm="1">
        <f t="array" ref="E1731">IFERROR(INDEX(#REF!,MATCH(0,COUNTIF($E$1650:E1730,#REF!),0)),"")</f>
        <v/>
      </c>
    </row>
    <row r="1732" spans="5:5">
      <c r="E1732" t="str" cm="1">
        <f t="array" ref="E1732">IFERROR(INDEX(#REF!,MATCH(0,COUNTIF($E$1650:E1731,#REF!),0)),"")</f>
        <v/>
      </c>
    </row>
    <row r="1733" spans="5:5">
      <c r="E1733" t="str" cm="1">
        <f t="array" ref="E1733">IFERROR(INDEX(#REF!,MATCH(0,COUNTIF($E$1650:E1732,#REF!),0)),"")</f>
        <v/>
      </c>
    </row>
    <row r="1734" spans="5:5">
      <c r="E1734" t="str" cm="1">
        <f t="array" ref="E1734">IFERROR(INDEX(#REF!,MATCH(0,COUNTIF($E$1650:E1733,#REF!),0)),"")</f>
        <v/>
      </c>
    </row>
    <row r="1735" spans="5:5">
      <c r="E1735" t="str" cm="1">
        <f t="array" ref="E1735">IFERROR(INDEX(#REF!,MATCH(0,COUNTIF($E$1650:E1734,#REF!),0)),"")</f>
        <v/>
      </c>
    </row>
    <row r="1736" spans="5:5">
      <c r="E1736" t="str" cm="1">
        <f t="array" ref="E1736">IFERROR(INDEX(#REF!,MATCH(0,COUNTIF($E$1650:E1735,#REF!),0)),"")</f>
        <v/>
      </c>
    </row>
    <row r="1737" spans="5:5">
      <c r="E1737" t="str" cm="1">
        <f t="array" ref="E1737">IFERROR(INDEX(#REF!,MATCH(0,COUNTIF($E$1650:E1736,#REF!),0)),"")</f>
        <v/>
      </c>
    </row>
    <row r="1738" spans="5:5">
      <c r="E1738" t="str" cm="1">
        <f t="array" ref="E1738">IFERROR(INDEX(#REF!,MATCH(0,COUNTIF($E$1650:E1737,#REF!),0)),"")</f>
        <v/>
      </c>
    </row>
    <row r="1739" spans="5:5">
      <c r="E1739" t="str" cm="1">
        <f t="array" ref="E1739">IFERROR(INDEX(#REF!,MATCH(0,COUNTIF($E$1650:E1738,#REF!),0)),"")</f>
        <v/>
      </c>
    </row>
    <row r="1740" spans="5:5">
      <c r="E1740" t="str" cm="1">
        <f t="array" ref="E1740">IFERROR(INDEX(#REF!,MATCH(0,COUNTIF($E$1650:E1739,#REF!),0)),"")</f>
        <v/>
      </c>
    </row>
    <row r="1741" spans="5:5">
      <c r="E1741" t="str" cm="1">
        <f t="array" ref="E1741">IFERROR(INDEX(#REF!,MATCH(0,COUNTIF($E$1650:E1740,#REF!),0)),"")</f>
        <v/>
      </c>
    </row>
    <row r="1742" spans="5:5">
      <c r="E1742" t="str" cm="1">
        <f t="array" ref="E1742">IFERROR(INDEX(#REF!,MATCH(0,COUNTIF($E$1650:E1741,#REF!),0)),"")</f>
        <v/>
      </c>
    </row>
    <row r="1743" spans="5:5">
      <c r="E1743" t="str" cm="1">
        <f t="array" ref="E1743">IFERROR(INDEX(#REF!,MATCH(0,COUNTIF($E$1650:E1742,#REF!),0)),"")</f>
        <v/>
      </c>
    </row>
    <row r="1744" spans="5:5">
      <c r="E1744" t="str" cm="1">
        <f t="array" ref="E1744">IFERROR(INDEX(#REF!,MATCH(0,COUNTIF($E$1650:E1743,#REF!),0)),"")</f>
        <v/>
      </c>
    </row>
    <row r="1745" spans="5:5">
      <c r="E1745" t="str" cm="1">
        <f t="array" ref="E1745">IFERROR(INDEX(#REF!,MATCH(0,COUNTIF($E$1650:E1744,#REF!),0)),"")</f>
        <v/>
      </c>
    </row>
    <row r="1746" spans="5:5">
      <c r="E1746" t="str" cm="1">
        <f t="array" ref="E1746">IFERROR(INDEX(#REF!,MATCH(0,COUNTIF($E$1650:E1745,#REF!),0)),"")</f>
        <v/>
      </c>
    </row>
    <row r="1747" spans="5:5">
      <c r="E1747" t="str" cm="1">
        <f t="array" ref="E1747">IFERROR(INDEX(#REF!,MATCH(0,COUNTIF($E$1650:E1746,#REF!),0)),"")</f>
        <v/>
      </c>
    </row>
    <row r="1748" spans="5:5">
      <c r="E1748" t="str" cm="1">
        <f t="array" ref="E1748">IFERROR(INDEX(#REF!,MATCH(0,COUNTIF($E$1650:E1747,#REF!),0)),"")</f>
        <v/>
      </c>
    </row>
    <row r="1749" spans="5:5">
      <c r="E1749" t="str" cm="1">
        <f t="array" ref="E1749">IFERROR(INDEX(#REF!,MATCH(0,COUNTIF($E$1650:E1748,#REF!),0)),"")</f>
        <v/>
      </c>
    </row>
    <row r="1750" spans="5:5">
      <c r="E1750" t="str" cm="1">
        <f t="array" ref="E1750">IFERROR(INDEX(#REF!,MATCH(0,COUNTIF($E$1650:E1749,#REF!),0)),"")</f>
        <v/>
      </c>
    </row>
    <row r="1751" spans="5:5">
      <c r="E1751" t="str" cm="1">
        <f t="array" ref="E1751">IFERROR(INDEX(#REF!,MATCH(0,COUNTIF($E$1650:E1750,#REF!),0)),"")</f>
        <v/>
      </c>
    </row>
    <row r="1752" spans="5:5">
      <c r="E1752" t="str" cm="1">
        <f t="array" ref="E1752">IFERROR(INDEX(#REF!,MATCH(0,COUNTIF($E$1650:E1751,#REF!),0)),"")</f>
        <v/>
      </c>
    </row>
    <row r="1753" spans="5:5">
      <c r="E1753" t="str" cm="1">
        <f t="array" ref="E1753">IFERROR(INDEX(#REF!,MATCH(0,COUNTIF($E$1650:E1752,#REF!),0)),"")</f>
        <v/>
      </c>
    </row>
    <row r="1754" spans="5:5">
      <c r="E1754" t="str" cm="1">
        <f t="array" ref="E1754">IFERROR(INDEX(#REF!,MATCH(0,COUNTIF($E$1650:E1753,#REF!),0)),"")</f>
        <v/>
      </c>
    </row>
    <row r="1755" spans="5:5">
      <c r="E1755" t="str" cm="1">
        <f t="array" ref="E1755">IFERROR(INDEX(#REF!,MATCH(0,COUNTIF($E$1650:E1754,#REF!),0)),"")</f>
        <v/>
      </c>
    </row>
    <row r="1756" spans="5:5">
      <c r="E1756" t="str" cm="1">
        <f t="array" ref="E1756">IFERROR(INDEX(#REF!,MATCH(0,COUNTIF($E$1650:E1755,#REF!),0)),"")</f>
        <v/>
      </c>
    </row>
    <row r="1757" spans="5:5">
      <c r="E1757" t="str" cm="1">
        <f t="array" ref="E1757">IFERROR(INDEX(#REF!,MATCH(0,COUNTIF($E$1650:E1756,#REF!),0)),"")</f>
        <v/>
      </c>
    </row>
    <row r="1758" spans="5:5">
      <c r="E1758" t="str" cm="1">
        <f t="array" ref="E1758">IFERROR(INDEX(#REF!,MATCH(0,COUNTIF($E$1650:E1757,#REF!),0)),"")</f>
        <v/>
      </c>
    </row>
    <row r="1759" spans="5:5">
      <c r="E1759" t="str" cm="1">
        <f t="array" ref="E1759">IFERROR(INDEX(#REF!,MATCH(0,COUNTIF($E$1650:E1758,#REF!),0)),"")</f>
        <v/>
      </c>
    </row>
    <row r="1760" spans="5:5">
      <c r="E1760" t="str" cm="1">
        <f t="array" ref="E1760">IFERROR(INDEX(#REF!,MATCH(0,COUNTIF($E$1650:E1759,#REF!),0)),"")</f>
        <v/>
      </c>
    </row>
    <row r="1761" spans="5:5">
      <c r="E1761" t="str" cm="1">
        <f t="array" ref="E1761">IFERROR(INDEX(#REF!,MATCH(0,COUNTIF($E$1650:E1760,#REF!),0)),"")</f>
        <v/>
      </c>
    </row>
    <row r="1762" spans="5:5">
      <c r="E1762" t="str" cm="1">
        <f t="array" ref="E1762">IFERROR(INDEX(#REF!,MATCH(0,COUNTIF($E$1650:E1761,#REF!),0)),"")</f>
        <v/>
      </c>
    </row>
    <row r="1763" spans="5:5">
      <c r="E1763" t="str" cm="1">
        <f t="array" ref="E1763">IFERROR(INDEX(#REF!,MATCH(0,COUNTIF($E$1650:E1762,#REF!),0)),"")</f>
        <v/>
      </c>
    </row>
    <row r="1764" spans="5:5">
      <c r="E1764" t="str" cm="1">
        <f t="array" ref="E1764">IFERROR(INDEX(#REF!,MATCH(0,COUNTIF($E$1650:E1763,#REF!),0)),"")</f>
        <v/>
      </c>
    </row>
    <row r="1765" spans="5:5">
      <c r="E1765" t="str" cm="1">
        <f t="array" ref="E1765">IFERROR(INDEX(#REF!,MATCH(0,COUNTIF($E$1650:E1764,#REF!),0)),"")</f>
        <v/>
      </c>
    </row>
    <row r="1766" spans="5:5">
      <c r="E1766" t="str" cm="1">
        <f t="array" ref="E1766">IFERROR(INDEX(#REF!,MATCH(0,COUNTIF($E$1650:E1765,#REF!),0)),"")</f>
        <v/>
      </c>
    </row>
    <row r="1767" spans="5:5">
      <c r="E1767" t="str" cm="1">
        <f t="array" ref="E1767">IFERROR(INDEX(#REF!,MATCH(0,COUNTIF($E$1650:E1766,#REF!),0)),"")</f>
        <v/>
      </c>
    </row>
    <row r="1768" spans="5:5">
      <c r="E1768" t="str" cm="1">
        <f t="array" ref="E1768">IFERROR(INDEX(#REF!,MATCH(0,COUNTIF($E$1650:E1767,#REF!),0)),"")</f>
        <v/>
      </c>
    </row>
    <row r="1769" spans="5:5">
      <c r="E1769" t="str" cm="1">
        <f t="array" ref="E1769">IFERROR(INDEX(#REF!,MATCH(0,COUNTIF($E$1650:E1768,#REF!),0)),"")</f>
        <v/>
      </c>
    </row>
    <row r="1770" spans="5:5">
      <c r="E1770" t="str" cm="1">
        <f t="array" ref="E1770">IFERROR(INDEX(#REF!,MATCH(0,COUNTIF($E$1650:E1769,#REF!),0)),"")</f>
        <v/>
      </c>
    </row>
    <row r="1771" spans="5:5">
      <c r="E1771" t="str" cm="1">
        <f t="array" ref="E1771">IFERROR(INDEX(#REF!,MATCH(0,COUNTIF($E$1650:E1770,#REF!),0)),"")</f>
        <v/>
      </c>
    </row>
    <row r="1772" spans="5:5">
      <c r="E1772" t="str" cm="1">
        <f t="array" ref="E1772">IFERROR(INDEX(#REF!,MATCH(0,COUNTIF($E$1650:E1771,#REF!),0)),"")</f>
        <v/>
      </c>
    </row>
    <row r="1773" spans="5:5">
      <c r="E1773" t="str" cm="1">
        <f t="array" ref="E1773">IFERROR(INDEX(#REF!,MATCH(0,COUNTIF($E$1650:E1772,#REF!),0)),"")</f>
        <v/>
      </c>
    </row>
    <row r="1774" spans="5:5">
      <c r="E1774" t="str" cm="1">
        <f t="array" ref="E1774">IFERROR(INDEX(#REF!,MATCH(0,COUNTIF($E$1650:E1773,#REF!),0)),"")</f>
        <v/>
      </c>
    </row>
    <row r="1775" spans="5:5">
      <c r="E1775" t="str" cm="1">
        <f t="array" ref="E1775">IFERROR(INDEX(#REF!,MATCH(0,COUNTIF($E$1650:E1774,#REF!),0)),"")</f>
        <v/>
      </c>
    </row>
    <row r="1776" spans="5:5">
      <c r="E1776" t="str" cm="1">
        <f t="array" ref="E1776">IFERROR(INDEX(#REF!,MATCH(0,COUNTIF($E$1650:E1775,#REF!),0)),"")</f>
        <v/>
      </c>
    </row>
    <row r="1777" spans="5:5">
      <c r="E1777" t="str" cm="1">
        <f t="array" ref="E1777">IFERROR(INDEX(#REF!,MATCH(0,COUNTIF($E$1650:E1776,#REF!),0)),"")</f>
        <v/>
      </c>
    </row>
    <row r="1778" spans="5:5">
      <c r="E1778" t="str" cm="1">
        <f t="array" ref="E1778">IFERROR(INDEX(#REF!,MATCH(0,COUNTIF($E$1650:E1777,#REF!),0)),"")</f>
        <v/>
      </c>
    </row>
    <row r="1779" spans="5:5">
      <c r="E1779" t="str" cm="1">
        <f t="array" ref="E1779">IFERROR(INDEX(#REF!,MATCH(0,COUNTIF($E$1650:E1778,#REF!),0)),"")</f>
        <v/>
      </c>
    </row>
    <row r="1780" spans="5:5">
      <c r="E1780" t="str" cm="1">
        <f t="array" ref="E1780">IFERROR(INDEX(#REF!,MATCH(0,COUNTIF($E$1650:E1779,#REF!),0)),"")</f>
        <v/>
      </c>
    </row>
    <row r="1781" spans="5:5">
      <c r="E1781" t="str" cm="1">
        <f t="array" ref="E1781">IFERROR(INDEX(#REF!,MATCH(0,COUNTIF($E$1650:E1780,#REF!),0)),"")</f>
        <v/>
      </c>
    </row>
    <row r="1782" spans="5:5">
      <c r="E1782" t="str" cm="1">
        <f t="array" ref="E1782">IFERROR(INDEX(#REF!,MATCH(0,COUNTIF($E$1650:E1781,#REF!),0)),"")</f>
        <v/>
      </c>
    </row>
    <row r="1783" spans="5:5">
      <c r="E1783" t="str" cm="1">
        <f t="array" ref="E1783">IFERROR(INDEX(#REF!,MATCH(0,COUNTIF($E$1650:E1782,#REF!),0)),"")</f>
        <v/>
      </c>
    </row>
    <row r="1784" spans="5:5">
      <c r="E1784" t="str" cm="1">
        <f t="array" ref="E1784">IFERROR(INDEX(#REF!,MATCH(0,COUNTIF($E$1650:E1783,#REF!),0)),"")</f>
        <v/>
      </c>
    </row>
    <row r="1785" spans="5:5">
      <c r="E1785" t="str" cm="1">
        <f t="array" ref="E1785">IFERROR(INDEX(#REF!,MATCH(0,COUNTIF($E$1650:E1784,#REF!),0)),"")</f>
        <v/>
      </c>
    </row>
    <row r="1786" spans="5:5">
      <c r="E1786" t="str" cm="1">
        <f t="array" ref="E1786">IFERROR(INDEX(#REF!,MATCH(0,COUNTIF($E$1650:E1785,#REF!),0)),"")</f>
        <v/>
      </c>
    </row>
    <row r="1787" spans="5:5">
      <c r="E1787" t="str" cm="1">
        <f t="array" ref="E1787">IFERROR(INDEX(#REF!,MATCH(0,COUNTIF($E$1650:E1786,#REF!),0)),"")</f>
        <v/>
      </c>
    </row>
    <row r="1788" spans="5:5">
      <c r="E1788" t="str" cm="1">
        <f t="array" ref="E1788">IFERROR(INDEX(#REF!,MATCH(0,COUNTIF($E$1650:E1787,#REF!),0)),"")</f>
        <v/>
      </c>
    </row>
    <row r="1789" spans="5:5">
      <c r="E1789" t="str" cm="1">
        <f t="array" ref="E1789">IFERROR(INDEX(#REF!,MATCH(0,COUNTIF($E$1650:E1788,#REF!),0)),"")</f>
        <v/>
      </c>
    </row>
    <row r="1790" spans="5:5">
      <c r="E1790" t="str" cm="1">
        <f t="array" ref="E1790">IFERROR(INDEX(#REF!,MATCH(0,COUNTIF($E$1650:E1789,#REF!),0)),"")</f>
        <v/>
      </c>
    </row>
    <row r="1791" spans="5:5">
      <c r="E1791" t="str" cm="1">
        <f t="array" ref="E1791">IFERROR(INDEX(#REF!,MATCH(0,COUNTIF($E$1650:E1790,#REF!),0)),"")</f>
        <v/>
      </c>
    </row>
    <row r="1792" spans="5:5">
      <c r="E1792" t="str" cm="1">
        <f t="array" ref="E1792">IFERROR(INDEX(#REF!,MATCH(0,COUNTIF($E$1650:E1791,#REF!),0)),"")</f>
        <v/>
      </c>
    </row>
    <row r="1793" spans="5:5">
      <c r="E1793" t="str" cm="1">
        <f t="array" ref="E1793">IFERROR(INDEX(#REF!,MATCH(0,COUNTIF($E$1650:E1792,#REF!),0)),"")</f>
        <v/>
      </c>
    </row>
    <row r="1794" spans="5:5">
      <c r="E1794" t="str" cm="1">
        <f t="array" ref="E1794">IFERROR(INDEX(#REF!,MATCH(0,COUNTIF($E$1650:E1793,#REF!),0)),"")</f>
        <v/>
      </c>
    </row>
    <row r="1795" spans="5:5">
      <c r="E1795" t="str" cm="1">
        <f t="array" ref="E1795">IFERROR(INDEX(#REF!,MATCH(0,COUNTIF($E$1650:E1794,#REF!),0)),"")</f>
        <v/>
      </c>
    </row>
    <row r="1796" spans="5:5">
      <c r="E1796" t="str" cm="1">
        <f t="array" ref="E1796">IFERROR(INDEX(#REF!,MATCH(0,COUNTIF($E$1650:E1795,#REF!),0)),"")</f>
        <v/>
      </c>
    </row>
    <row r="1797" spans="5:5">
      <c r="E1797" t="str" cm="1">
        <f t="array" ref="E1797">IFERROR(INDEX(#REF!,MATCH(0,COUNTIF($E$1650:E1796,#REF!),0)),"")</f>
        <v/>
      </c>
    </row>
    <row r="1798" spans="5:5">
      <c r="E1798" t="str" cm="1">
        <f t="array" ref="E1798">IFERROR(INDEX(#REF!,MATCH(0,COUNTIF($E$1650:E1797,#REF!),0)),"")</f>
        <v/>
      </c>
    </row>
    <row r="1799" spans="5:5">
      <c r="E1799" t="str" cm="1">
        <f t="array" ref="E1799">IFERROR(INDEX(#REF!,MATCH(0,COUNTIF($E$1650:E1798,#REF!),0)),"")</f>
        <v/>
      </c>
    </row>
    <row r="1800" spans="5:5">
      <c r="E1800" t="str" cm="1">
        <f t="array" ref="E1800">IFERROR(INDEX(#REF!,MATCH(0,COUNTIF($E$1650:E1799,#REF!),0)),"")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AC8F3-326B-4AF8-86D1-0A456B3ACF6A}">
  <sheetPr>
    <tabColor theme="8" tint="0.79998168889431442"/>
    <pageSetUpPr fitToPage="1"/>
  </sheetPr>
  <dimension ref="A1:O100"/>
  <sheetViews>
    <sheetView zoomScaleNormal="100" workbookViewId="0">
      <pane ySplit="1" topLeftCell="A2" activePane="bottomLeft" state="frozen"/>
      <selection sqref="A1:L1"/>
      <selection pane="bottomLeft" sqref="A1:C1"/>
    </sheetView>
  </sheetViews>
  <sheetFormatPr defaultColWidth="8.88671875" defaultRowHeight="14.4"/>
  <cols>
    <col min="1" max="1" width="13.6640625" style="12" customWidth="1"/>
    <col min="2" max="2" width="14.109375" style="12" customWidth="1"/>
    <col min="3" max="3" width="36.33203125" style="13" customWidth="1"/>
    <col min="4" max="15" width="10.6640625" style="12" customWidth="1"/>
    <col min="16" max="16384" width="8.88671875" style="12"/>
  </cols>
  <sheetData>
    <row r="1" spans="1:15" ht="46.2" customHeight="1">
      <c r="A1" s="96" t="s">
        <v>32</v>
      </c>
      <c r="B1" s="96"/>
      <c r="C1" s="96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3" spans="1:15">
      <c r="A3" s="97" t="s">
        <v>33</v>
      </c>
      <c r="B3" s="97"/>
      <c r="C3" s="97"/>
      <c r="D3" s="17" t="s">
        <v>34</v>
      </c>
      <c r="E3" s="17" t="s">
        <v>35</v>
      </c>
      <c r="F3" s="17" t="s">
        <v>36</v>
      </c>
      <c r="G3" s="17" t="s">
        <v>37</v>
      </c>
      <c r="H3" s="17" t="s">
        <v>38</v>
      </c>
      <c r="I3" s="17" t="s">
        <v>39</v>
      </c>
      <c r="J3" s="17" t="s">
        <v>40</v>
      </c>
      <c r="K3" s="17" t="s">
        <v>41</v>
      </c>
      <c r="L3" s="17" t="s">
        <v>42</v>
      </c>
      <c r="M3" s="17" t="s">
        <v>43</v>
      </c>
      <c r="N3" s="17" t="s">
        <v>44</v>
      </c>
      <c r="O3" s="17" t="s">
        <v>45</v>
      </c>
    </row>
    <row r="4" spans="1:15" ht="18.600000000000001" customHeight="1">
      <c r="A4" s="97"/>
      <c r="B4" s="97"/>
      <c r="C4" s="97"/>
      <c r="D4" s="16" t="str">
        <f>IF(INSTRUCTIONS!B17="",D3,INSTRUCTIONS!B17)</f>
        <v>Month_1</v>
      </c>
      <c r="E4" s="16" t="str">
        <f>IF(D4=D3,E3,IF(MONTH(D4)=12,DATE(YEAR(D4)+1,1,1),DATE(YEAR(D4),MONTH(D4)+1,1)))</f>
        <v>Month_2</v>
      </c>
      <c r="F4" s="16" t="str">
        <f t="shared" ref="F4:O4" si="0">IF(E4=E3,F3,IF(MONTH(E4)=12,DATE(YEAR(E4)+1,1,1),DATE(YEAR(E4),MONTH(E4)+1,1)))</f>
        <v>Month_3</v>
      </c>
      <c r="G4" s="16" t="str">
        <f t="shared" si="0"/>
        <v>Month_4</v>
      </c>
      <c r="H4" s="16" t="str">
        <f t="shared" si="0"/>
        <v>Month_5</v>
      </c>
      <c r="I4" s="16" t="str">
        <f t="shared" si="0"/>
        <v>Month_6</v>
      </c>
      <c r="J4" s="16" t="str">
        <f t="shared" si="0"/>
        <v>Month_7</v>
      </c>
      <c r="K4" s="16" t="str">
        <f t="shared" si="0"/>
        <v>Month_8</v>
      </c>
      <c r="L4" s="16" t="str">
        <f t="shared" si="0"/>
        <v>Month_9</v>
      </c>
      <c r="M4" s="16" t="str">
        <f t="shared" si="0"/>
        <v>Month_10</v>
      </c>
      <c r="N4" s="16" t="str">
        <f t="shared" si="0"/>
        <v>Month_11</v>
      </c>
      <c r="O4" s="16" t="str">
        <f t="shared" si="0"/>
        <v>Month_12</v>
      </c>
    </row>
    <row r="5" spans="1:15" ht="14.4" customHeight="1">
      <c r="A5" s="89" t="s">
        <v>46</v>
      </c>
      <c r="B5" s="90"/>
      <c r="C5" s="15" t="s">
        <v>47</v>
      </c>
      <c r="D5" s="18">
        <f t="shared" ref="D5:O5" ca="1" si="1">COUNTIF(INDIRECT(D$3&amp;"!$AM$4:$AM$250"),"&gt;=0")</f>
        <v>0</v>
      </c>
      <c r="E5" s="18">
        <f t="shared" ca="1" si="1"/>
        <v>0</v>
      </c>
      <c r="F5" s="18">
        <f t="shared" ca="1" si="1"/>
        <v>0</v>
      </c>
      <c r="G5" s="18">
        <f t="shared" ca="1" si="1"/>
        <v>0</v>
      </c>
      <c r="H5" s="18">
        <f t="shared" ca="1" si="1"/>
        <v>0</v>
      </c>
      <c r="I5" s="18">
        <f t="shared" ca="1" si="1"/>
        <v>0</v>
      </c>
      <c r="J5" s="18">
        <f t="shared" ca="1" si="1"/>
        <v>0</v>
      </c>
      <c r="K5" s="18">
        <f t="shared" ca="1" si="1"/>
        <v>0</v>
      </c>
      <c r="L5" s="18">
        <f t="shared" ca="1" si="1"/>
        <v>0</v>
      </c>
      <c r="M5" s="18">
        <f t="shared" ca="1" si="1"/>
        <v>0</v>
      </c>
      <c r="N5" s="18">
        <f t="shared" ca="1" si="1"/>
        <v>0</v>
      </c>
      <c r="O5" s="18">
        <f t="shared" ca="1" si="1"/>
        <v>0</v>
      </c>
    </row>
    <row r="6" spans="1:15" ht="14.4" customHeight="1">
      <c r="A6" s="90"/>
      <c r="B6" s="90"/>
      <c r="C6" s="15" t="s">
        <v>48</v>
      </c>
      <c r="D6" s="18">
        <f t="shared" ref="D6:O6" ca="1" si="2">COUNTIF(INDIRECT(D$3&amp;"!$AM$4:$AM$250"),"=0")</f>
        <v>0</v>
      </c>
      <c r="E6" s="18">
        <f t="shared" ca="1" si="2"/>
        <v>0</v>
      </c>
      <c r="F6" s="18">
        <f t="shared" ca="1" si="2"/>
        <v>0</v>
      </c>
      <c r="G6" s="18">
        <f t="shared" ca="1" si="2"/>
        <v>0</v>
      </c>
      <c r="H6" s="18">
        <f t="shared" ca="1" si="2"/>
        <v>0</v>
      </c>
      <c r="I6" s="18">
        <f t="shared" ca="1" si="2"/>
        <v>0</v>
      </c>
      <c r="J6" s="18">
        <f t="shared" ca="1" si="2"/>
        <v>0</v>
      </c>
      <c r="K6" s="18">
        <f t="shared" ca="1" si="2"/>
        <v>0</v>
      </c>
      <c r="L6" s="18">
        <f t="shared" ca="1" si="2"/>
        <v>0</v>
      </c>
      <c r="M6" s="18">
        <f t="shared" ca="1" si="2"/>
        <v>0</v>
      </c>
      <c r="N6" s="18">
        <f t="shared" ca="1" si="2"/>
        <v>0</v>
      </c>
      <c r="O6" s="18">
        <f t="shared" ca="1" si="2"/>
        <v>0</v>
      </c>
    </row>
    <row r="7" spans="1:15" ht="15.6">
      <c r="A7" s="90"/>
      <c r="B7" s="90"/>
      <c r="C7" s="19" t="s">
        <v>49</v>
      </c>
      <c r="D7" s="20" t="e">
        <f ca="1">IFERROR(D6/D5,NA())</f>
        <v>#N/A</v>
      </c>
      <c r="E7" s="20" t="e">
        <f t="shared" ref="E7:O7" ca="1" si="3">IFERROR(E6/E5,NA())</f>
        <v>#N/A</v>
      </c>
      <c r="F7" s="20" t="e">
        <f t="shared" ca="1" si="3"/>
        <v>#N/A</v>
      </c>
      <c r="G7" s="20" t="e">
        <f t="shared" ca="1" si="3"/>
        <v>#N/A</v>
      </c>
      <c r="H7" s="20" t="e">
        <f t="shared" ca="1" si="3"/>
        <v>#N/A</v>
      </c>
      <c r="I7" s="20" t="e">
        <f t="shared" ca="1" si="3"/>
        <v>#N/A</v>
      </c>
      <c r="J7" s="20" t="e">
        <f t="shared" ca="1" si="3"/>
        <v>#N/A</v>
      </c>
      <c r="K7" s="20" t="e">
        <f t="shared" ca="1" si="3"/>
        <v>#N/A</v>
      </c>
      <c r="L7" s="20" t="e">
        <f t="shared" ca="1" si="3"/>
        <v>#N/A</v>
      </c>
      <c r="M7" s="20" t="e">
        <f t="shared" ca="1" si="3"/>
        <v>#N/A</v>
      </c>
      <c r="N7" s="20" t="e">
        <f t="shared" ca="1" si="3"/>
        <v>#N/A</v>
      </c>
      <c r="O7" s="20" t="e">
        <f t="shared" ca="1" si="3"/>
        <v>#N/A</v>
      </c>
    </row>
    <row r="8" spans="1:15" ht="15.6">
      <c r="A8" s="90"/>
      <c r="B8" s="90"/>
      <c r="C8" s="21" t="s">
        <v>50</v>
      </c>
      <c r="D8" s="22" t="e">
        <f t="shared" ref="D8:O8" ca="1" si="4">IFERROR(AVERAGE(INDIRECT(D$3&amp;"!$AM$4:$AM$250")),NA())</f>
        <v>#N/A</v>
      </c>
      <c r="E8" s="22" t="e">
        <f t="shared" ca="1" si="4"/>
        <v>#N/A</v>
      </c>
      <c r="F8" s="22" t="e">
        <f t="shared" ca="1" si="4"/>
        <v>#N/A</v>
      </c>
      <c r="G8" s="22" t="e">
        <f t="shared" ca="1" si="4"/>
        <v>#N/A</v>
      </c>
      <c r="H8" s="22" t="e">
        <f t="shared" ca="1" si="4"/>
        <v>#N/A</v>
      </c>
      <c r="I8" s="22" t="e">
        <f t="shared" ca="1" si="4"/>
        <v>#N/A</v>
      </c>
      <c r="J8" s="22" t="e">
        <f t="shared" ca="1" si="4"/>
        <v>#N/A</v>
      </c>
      <c r="K8" s="22" t="e">
        <f t="shared" ca="1" si="4"/>
        <v>#N/A</v>
      </c>
      <c r="L8" s="22" t="e">
        <f t="shared" ca="1" si="4"/>
        <v>#N/A</v>
      </c>
      <c r="M8" s="22" t="e">
        <f t="shared" ca="1" si="4"/>
        <v>#N/A</v>
      </c>
      <c r="N8" s="22" t="e">
        <f t="shared" ca="1" si="4"/>
        <v>#N/A</v>
      </c>
      <c r="O8" s="22" t="e">
        <f t="shared" ca="1" si="4"/>
        <v>#N/A</v>
      </c>
    </row>
    <row r="9" spans="1:15" ht="28.8">
      <c r="A9" s="76" t="s">
        <v>51</v>
      </c>
      <c r="B9" s="77"/>
      <c r="C9" s="15" t="s">
        <v>52</v>
      </c>
      <c r="D9" s="23" t="e">
        <f ca="1">IF(D$5&gt;0,COUNTIF(INDIRECT(D$3&amp;"!$g$4:$g$250"),"NO"),NA())</f>
        <v>#N/A</v>
      </c>
      <c r="E9" s="23" t="e">
        <f t="shared" ref="E9:O9" ca="1" si="5">IF(E$5&gt;0,COUNTIF(INDIRECT(E$3&amp;"!$g$4:$g$250"),"NO"),NA())</f>
        <v>#N/A</v>
      </c>
      <c r="F9" s="23" t="e">
        <f t="shared" ca="1" si="5"/>
        <v>#N/A</v>
      </c>
      <c r="G9" s="23" t="e">
        <f t="shared" ca="1" si="5"/>
        <v>#N/A</v>
      </c>
      <c r="H9" s="23" t="e">
        <f t="shared" ca="1" si="5"/>
        <v>#N/A</v>
      </c>
      <c r="I9" s="23" t="e">
        <f t="shared" ca="1" si="5"/>
        <v>#N/A</v>
      </c>
      <c r="J9" s="23" t="e">
        <f t="shared" ca="1" si="5"/>
        <v>#N/A</v>
      </c>
      <c r="K9" s="23" t="e">
        <f t="shared" ca="1" si="5"/>
        <v>#N/A</v>
      </c>
      <c r="L9" s="23" t="e">
        <f t="shared" ca="1" si="5"/>
        <v>#N/A</v>
      </c>
      <c r="M9" s="23" t="e">
        <f t="shared" ca="1" si="5"/>
        <v>#N/A</v>
      </c>
      <c r="N9" s="23" t="e">
        <f t="shared" ca="1" si="5"/>
        <v>#N/A</v>
      </c>
      <c r="O9" s="23" t="e">
        <f t="shared" ca="1" si="5"/>
        <v>#N/A</v>
      </c>
    </row>
    <row r="10" spans="1:15" ht="43.2">
      <c r="A10" s="78"/>
      <c r="B10" s="79"/>
      <c r="C10" s="15" t="s">
        <v>53</v>
      </c>
      <c r="D10" s="23" t="e">
        <f ca="1">IF(D$5&gt;0,COUNTIF(INDIRECT(D$3&amp;"!$h$4:$h$250"),"NO"),NA())</f>
        <v>#N/A</v>
      </c>
      <c r="E10" s="23" t="e">
        <f t="shared" ref="E10:O10" ca="1" si="6">IF(E$5&gt;0,COUNTIF(INDIRECT(E$3&amp;"!$h$4:$h$250"),"NO"),NA())</f>
        <v>#N/A</v>
      </c>
      <c r="F10" s="23" t="e">
        <f t="shared" ca="1" si="6"/>
        <v>#N/A</v>
      </c>
      <c r="G10" s="23" t="e">
        <f t="shared" ca="1" si="6"/>
        <v>#N/A</v>
      </c>
      <c r="H10" s="23" t="e">
        <f t="shared" ca="1" si="6"/>
        <v>#N/A</v>
      </c>
      <c r="I10" s="23" t="e">
        <f t="shared" ca="1" si="6"/>
        <v>#N/A</v>
      </c>
      <c r="J10" s="23" t="e">
        <f t="shared" ca="1" si="6"/>
        <v>#N/A</v>
      </c>
      <c r="K10" s="23" t="e">
        <f t="shared" ca="1" si="6"/>
        <v>#N/A</v>
      </c>
      <c r="L10" s="23" t="e">
        <f t="shared" ca="1" si="6"/>
        <v>#N/A</v>
      </c>
      <c r="M10" s="23" t="e">
        <f t="shared" ca="1" si="6"/>
        <v>#N/A</v>
      </c>
      <c r="N10" s="23" t="e">
        <f t="shared" ca="1" si="6"/>
        <v>#N/A</v>
      </c>
      <c r="O10" s="23" t="e">
        <f t="shared" ca="1" si="6"/>
        <v>#N/A</v>
      </c>
    </row>
    <row r="11" spans="1:15" ht="19.95" customHeight="1">
      <c r="A11" s="76" t="s">
        <v>54</v>
      </c>
      <c r="B11" s="77"/>
      <c r="C11" s="15" t="s">
        <v>55</v>
      </c>
      <c r="D11" s="23" t="e">
        <f ca="1">IF(D$5&gt;0,COUNTIF(INDIRECT(D$3&amp;"!$i$4:$i$250"),"NO"),NA())</f>
        <v>#N/A</v>
      </c>
      <c r="E11" s="23" t="e">
        <f t="shared" ref="E11:O11" ca="1" si="7">IF(E$5&gt;0,COUNTIF(INDIRECT(E$3&amp;"!$i$4:$i$250"),"NO"),NA())</f>
        <v>#N/A</v>
      </c>
      <c r="F11" s="23" t="e">
        <f t="shared" ca="1" si="7"/>
        <v>#N/A</v>
      </c>
      <c r="G11" s="23" t="e">
        <f t="shared" ca="1" si="7"/>
        <v>#N/A</v>
      </c>
      <c r="H11" s="23" t="e">
        <f t="shared" ca="1" si="7"/>
        <v>#N/A</v>
      </c>
      <c r="I11" s="23" t="e">
        <f t="shared" ca="1" si="7"/>
        <v>#N/A</v>
      </c>
      <c r="J11" s="23" t="e">
        <f t="shared" ca="1" si="7"/>
        <v>#N/A</v>
      </c>
      <c r="K11" s="23" t="e">
        <f t="shared" ca="1" si="7"/>
        <v>#N/A</v>
      </c>
      <c r="L11" s="23" t="e">
        <f t="shared" ca="1" si="7"/>
        <v>#N/A</v>
      </c>
      <c r="M11" s="23" t="e">
        <f t="shared" ca="1" si="7"/>
        <v>#N/A</v>
      </c>
      <c r="N11" s="23" t="e">
        <f t="shared" ca="1" si="7"/>
        <v>#N/A</v>
      </c>
      <c r="O11" s="23" t="e">
        <f t="shared" ca="1" si="7"/>
        <v>#N/A</v>
      </c>
    </row>
    <row r="12" spans="1:15" ht="15.6">
      <c r="A12" s="78"/>
      <c r="B12" s="79"/>
      <c r="C12" s="15" t="s">
        <v>56</v>
      </c>
      <c r="D12" s="23" t="e">
        <f ca="1">IF(D$5&gt;0,COUNTIF(INDIRECT(D$3&amp;"!$j$4:$j$250"),"NO"),NA())</f>
        <v>#N/A</v>
      </c>
      <c r="E12" s="23" t="e">
        <f t="shared" ref="E12:O12" ca="1" si="8">IF(E$5&gt;0,COUNTIF(INDIRECT(E$3&amp;"!$j$4:$j$250"),"NO"),NA())</f>
        <v>#N/A</v>
      </c>
      <c r="F12" s="23" t="e">
        <f t="shared" ca="1" si="8"/>
        <v>#N/A</v>
      </c>
      <c r="G12" s="23" t="e">
        <f t="shared" ca="1" si="8"/>
        <v>#N/A</v>
      </c>
      <c r="H12" s="23" t="e">
        <f t="shared" ca="1" si="8"/>
        <v>#N/A</v>
      </c>
      <c r="I12" s="23" t="e">
        <f t="shared" ca="1" si="8"/>
        <v>#N/A</v>
      </c>
      <c r="J12" s="23" t="e">
        <f t="shared" ca="1" si="8"/>
        <v>#N/A</v>
      </c>
      <c r="K12" s="23" t="e">
        <f t="shared" ca="1" si="8"/>
        <v>#N/A</v>
      </c>
      <c r="L12" s="23" t="e">
        <f t="shared" ca="1" si="8"/>
        <v>#N/A</v>
      </c>
      <c r="M12" s="23" t="e">
        <f t="shared" ca="1" si="8"/>
        <v>#N/A</v>
      </c>
      <c r="N12" s="23" t="e">
        <f t="shared" ca="1" si="8"/>
        <v>#N/A</v>
      </c>
      <c r="O12" s="23" t="e">
        <f t="shared" ca="1" si="8"/>
        <v>#N/A</v>
      </c>
    </row>
    <row r="13" spans="1:15" ht="28.8">
      <c r="A13" s="76" t="s">
        <v>57</v>
      </c>
      <c r="B13" s="77"/>
      <c r="C13" s="15" t="s">
        <v>58</v>
      </c>
      <c r="D13" s="23" t="e">
        <f ca="1">IF(D$5&gt;0,COUNTIF(INDIRECT(D$3&amp;"!$k$4:$k$250"),"NO"),NA())</f>
        <v>#N/A</v>
      </c>
      <c r="E13" s="23" t="e">
        <f t="shared" ref="E13:O13" ca="1" si="9">IF(E$5&gt;0,COUNTIF(INDIRECT(E$3&amp;"!$k$4:$k$250"),"NO"),NA())</f>
        <v>#N/A</v>
      </c>
      <c r="F13" s="23" t="e">
        <f t="shared" ca="1" si="9"/>
        <v>#N/A</v>
      </c>
      <c r="G13" s="23" t="e">
        <f t="shared" ca="1" si="9"/>
        <v>#N/A</v>
      </c>
      <c r="H13" s="23" t="e">
        <f t="shared" ca="1" si="9"/>
        <v>#N/A</v>
      </c>
      <c r="I13" s="23" t="e">
        <f t="shared" ca="1" si="9"/>
        <v>#N/A</v>
      </c>
      <c r="J13" s="23" t="e">
        <f t="shared" ca="1" si="9"/>
        <v>#N/A</v>
      </c>
      <c r="K13" s="23" t="e">
        <f t="shared" ca="1" si="9"/>
        <v>#N/A</v>
      </c>
      <c r="L13" s="23" t="e">
        <f t="shared" ca="1" si="9"/>
        <v>#N/A</v>
      </c>
      <c r="M13" s="23" t="e">
        <f t="shared" ca="1" si="9"/>
        <v>#N/A</v>
      </c>
      <c r="N13" s="23" t="e">
        <f t="shared" ca="1" si="9"/>
        <v>#N/A</v>
      </c>
      <c r="O13" s="23" t="e">
        <f t="shared" ca="1" si="9"/>
        <v>#N/A</v>
      </c>
    </row>
    <row r="14" spans="1:15" ht="15.6">
      <c r="A14" s="80"/>
      <c r="B14" s="81"/>
      <c r="C14" s="60" t="s">
        <v>59</v>
      </c>
      <c r="D14" s="23" t="e">
        <f ca="1">IF(D$5&gt;0,COUNTIF(INDIRECT(D$3&amp;"!$l$4:$l$250"),"NO"),NA())</f>
        <v>#N/A</v>
      </c>
      <c r="E14" s="23" t="e">
        <f t="shared" ref="E14:O14" ca="1" si="10">IF(E$5&gt;0,COUNTIF(INDIRECT(E$3&amp;"!$l$4:$l$250"),"NO"),NA())</f>
        <v>#N/A</v>
      </c>
      <c r="F14" s="23" t="e">
        <f t="shared" ca="1" si="10"/>
        <v>#N/A</v>
      </c>
      <c r="G14" s="23" t="e">
        <f t="shared" ca="1" si="10"/>
        <v>#N/A</v>
      </c>
      <c r="H14" s="23" t="e">
        <f t="shared" ca="1" si="10"/>
        <v>#N/A</v>
      </c>
      <c r="I14" s="23" t="e">
        <f t="shared" ca="1" si="10"/>
        <v>#N/A</v>
      </c>
      <c r="J14" s="23" t="e">
        <f t="shared" ca="1" si="10"/>
        <v>#N/A</v>
      </c>
      <c r="K14" s="23" t="e">
        <f t="shared" ca="1" si="10"/>
        <v>#N/A</v>
      </c>
      <c r="L14" s="23" t="e">
        <f t="shared" ca="1" si="10"/>
        <v>#N/A</v>
      </c>
      <c r="M14" s="23" t="e">
        <f t="shared" ca="1" si="10"/>
        <v>#N/A</v>
      </c>
      <c r="N14" s="23" t="e">
        <f t="shared" ca="1" si="10"/>
        <v>#N/A</v>
      </c>
      <c r="O14" s="23" t="e">
        <f t="shared" ca="1" si="10"/>
        <v>#N/A</v>
      </c>
    </row>
    <row r="15" spans="1:15" ht="15.6">
      <c r="A15" s="80"/>
      <c r="B15" s="81"/>
      <c r="C15" s="60" t="s">
        <v>60</v>
      </c>
      <c r="D15" s="23" t="e">
        <f ca="1">IF(D$5&gt;0,COUNTIF(INDIRECT(D$3&amp;"!$m$4:$m$250"),"NO"),NA())</f>
        <v>#N/A</v>
      </c>
      <c r="E15" s="23" t="e">
        <f t="shared" ref="E15:O15" ca="1" si="11">IF(E$5&gt;0,COUNTIF(INDIRECT(E$3&amp;"!$m$4:$m$250"),"NO"),NA())</f>
        <v>#N/A</v>
      </c>
      <c r="F15" s="23" t="e">
        <f t="shared" ca="1" si="11"/>
        <v>#N/A</v>
      </c>
      <c r="G15" s="23" t="e">
        <f t="shared" ca="1" si="11"/>
        <v>#N/A</v>
      </c>
      <c r="H15" s="23" t="e">
        <f t="shared" ca="1" si="11"/>
        <v>#N/A</v>
      </c>
      <c r="I15" s="23" t="e">
        <f t="shared" ca="1" si="11"/>
        <v>#N/A</v>
      </c>
      <c r="J15" s="23" t="e">
        <f t="shared" ca="1" si="11"/>
        <v>#N/A</v>
      </c>
      <c r="K15" s="23" t="e">
        <f t="shared" ca="1" si="11"/>
        <v>#N/A</v>
      </c>
      <c r="L15" s="23" t="e">
        <f t="shared" ca="1" si="11"/>
        <v>#N/A</v>
      </c>
      <c r="M15" s="23" t="e">
        <f t="shared" ca="1" si="11"/>
        <v>#N/A</v>
      </c>
      <c r="N15" s="23" t="e">
        <f t="shared" ca="1" si="11"/>
        <v>#N/A</v>
      </c>
      <c r="O15" s="23" t="e">
        <f t="shared" ca="1" si="11"/>
        <v>#N/A</v>
      </c>
    </row>
    <row r="16" spans="1:15" ht="15.6">
      <c r="A16" s="80"/>
      <c r="B16" s="81"/>
      <c r="C16" s="60" t="s">
        <v>61</v>
      </c>
      <c r="D16" s="23" t="e">
        <f ca="1">IF(D$5&gt;0,COUNTIF(INDIRECT(D$3&amp;"!$n$4:$n$250"),"NO"),NA())</f>
        <v>#N/A</v>
      </c>
      <c r="E16" s="23" t="e">
        <f t="shared" ref="E16:O16" ca="1" si="12">IF(E$5&gt;0,COUNTIF(INDIRECT(E$3&amp;"!$n$4:$n$250"),"NO"),NA())</f>
        <v>#N/A</v>
      </c>
      <c r="F16" s="23" t="e">
        <f t="shared" ca="1" si="12"/>
        <v>#N/A</v>
      </c>
      <c r="G16" s="23" t="e">
        <f t="shared" ca="1" si="12"/>
        <v>#N/A</v>
      </c>
      <c r="H16" s="23" t="e">
        <f t="shared" ca="1" si="12"/>
        <v>#N/A</v>
      </c>
      <c r="I16" s="23" t="e">
        <f t="shared" ca="1" si="12"/>
        <v>#N/A</v>
      </c>
      <c r="J16" s="23" t="e">
        <f t="shared" ca="1" si="12"/>
        <v>#N/A</v>
      </c>
      <c r="K16" s="23" t="e">
        <f t="shared" ca="1" si="12"/>
        <v>#N/A</v>
      </c>
      <c r="L16" s="23" t="e">
        <f t="shared" ca="1" si="12"/>
        <v>#N/A</v>
      </c>
      <c r="M16" s="23" t="e">
        <f t="shared" ca="1" si="12"/>
        <v>#N/A</v>
      </c>
      <c r="N16" s="23" t="e">
        <f t="shared" ca="1" si="12"/>
        <v>#N/A</v>
      </c>
      <c r="O16" s="23" t="e">
        <f t="shared" ca="1" si="12"/>
        <v>#N/A</v>
      </c>
    </row>
    <row r="17" spans="1:15" ht="28.8">
      <c r="A17" s="80"/>
      <c r="B17" s="81"/>
      <c r="C17" s="60" t="s">
        <v>62</v>
      </c>
      <c r="D17" s="23" t="e">
        <f ca="1">IF(D$5&gt;0,COUNTIF(INDIRECT(D$3&amp;"!$o$4:$o$250"),"NO"),NA())</f>
        <v>#N/A</v>
      </c>
      <c r="E17" s="23" t="e">
        <f t="shared" ref="E17:O17" ca="1" si="13">IF(E$5&gt;0,COUNTIF(INDIRECT(E$3&amp;"!$o$4:$o$250"),"NO"),NA())</f>
        <v>#N/A</v>
      </c>
      <c r="F17" s="23" t="e">
        <f t="shared" ca="1" si="13"/>
        <v>#N/A</v>
      </c>
      <c r="G17" s="23" t="e">
        <f t="shared" ca="1" si="13"/>
        <v>#N/A</v>
      </c>
      <c r="H17" s="23" t="e">
        <f t="shared" ca="1" si="13"/>
        <v>#N/A</v>
      </c>
      <c r="I17" s="23" t="e">
        <f t="shared" ca="1" si="13"/>
        <v>#N/A</v>
      </c>
      <c r="J17" s="23" t="e">
        <f t="shared" ca="1" si="13"/>
        <v>#N/A</v>
      </c>
      <c r="K17" s="23" t="e">
        <f t="shared" ca="1" si="13"/>
        <v>#N/A</v>
      </c>
      <c r="L17" s="23" t="e">
        <f t="shared" ca="1" si="13"/>
        <v>#N/A</v>
      </c>
      <c r="M17" s="23" t="e">
        <f t="shared" ca="1" si="13"/>
        <v>#N/A</v>
      </c>
      <c r="N17" s="23" t="e">
        <f t="shared" ca="1" si="13"/>
        <v>#N/A</v>
      </c>
      <c r="O17" s="23" t="e">
        <f t="shared" ca="1" si="13"/>
        <v>#N/A</v>
      </c>
    </row>
    <row r="18" spans="1:15" ht="15.6">
      <c r="A18" s="80"/>
      <c r="B18" s="81"/>
      <c r="C18" s="60" t="s">
        <v>63</v>
      </c>
      <c r="D18" s="23" t="e">
        <f ca="1">IF(D$5&gt;0,COUNTIF(INDIRECT(D$3&amp;"!$p$4:$p$250"),"NO"),NA())</f>
        <v>#N/A</v>
      </c>
      <c r="E18" s="23" t="e">
        <f t="shared" ref="E18:O18" ca="1" si="14">IF(E$5&gt;0,COUNTIF(INDIRECT(E$3&amp;"!$p$4:$p$250"),"NO"),NA())</f>
        <v>#N/A</v>
      </c>
      <c r="F18" s="23" t="e">
        <f t="shared" ca="1" si="14"/>
        <v>#N/A</v>
      </c>
      <c r="G18" s="23" t="e">
        <f t="shared" ca="1" si="14"/>
        <v>#N/A</v>
      </c>
      <c r="H18" s="23" t="e">
        <f t="shared" ca="1" si="14"/>
        <v>#N/A</v>
      </c>
      <c r="I18" s="23" t="e">
        <f t="shared" ca="1" si="14"/>
        <v>#N/A</v>
      </c>
      <c r="J18" s="23" t="e">
        <f t="shared" ca="1" si="14"/>
        <v>#N/A</v>
      </c>
      <c r="K18" s="23" t="e">
        <f t="shared" ca="1" si="14"/>
        <v>#N/A</v>
      </c>
      <c r="L18" s="23" t="e">
        <f t="shared" ca="1" si="14"/>
        <v>#N/A</v>
      </c>
      <c r="M18" s="23" t="e">
        <f t="shared" ca="1" si="14"/>
        <v>#N/A</v>
      </c>
      <c r="N18" s="23" t="e">
        <f t="shared" ca="1" si="14"/>
        <v>#N/A</v>
      </c>
      <c r="O18" s="23" t="e">
        <f t="shared" ca="1" si="14"/>
        <v>#N/A</v>
      </c>
    </row>
    <row r="19" spans="1:15" ht="15.6">
      <c r="A19" s="80"/>
      <c r="B19" s="81"/>
      <c r="C19" s="60" t="s">
        <v>64</v>
      </c>
      <c r="D19" s="23" t="e">
        <f ca="1">IF(D$5&gt;0,COUNTIF(INDIRECT(D$3&amp;"!$q$4:$q$250"),"NO"),NA())</f>
        <v>#N/A</v>
      </c>
      <c r="E19" s="23" t="e">
        <f t="shared" ref="E19:O19" ca="1" si="15">IF(E$5&gt;0,COUNTIF(INDIRECT(E$3&amp;"!$q$4:$q$250"),"NO"),NA())</f>
        <v>#N/A</v>
      </c>
      <c r="F19" s="23" t="e">
        <f t="shared" ca="1" si="15"/>
        <v>#N/A</v>
      </c>
      <c r="G19" s="23" t="e">
        <f t="shared" ca="1" si="15"/>
        <v>#N/A</v>
      </c>
      <c r="H19" s="23" t="e">
        <f t="shared" ca="1" si="15"/>
        <v>#N/A</v>
      </c>
      <c r="I19" s="23" t="e">
        <f t="shared" ca="1" si="15"/>
        <v>#N/A</v>
      </c>
      <c r="J19" s="23" t="e">
        <f t="shared" ca="1" si="15"/>
        <v>#N/A</v>
      </c>
      <c r="K19" s="23" t="e">
        <f t="shared" ca="1" si="15"/>
        <v>#N/A</v>
      </c>
      <c r="L19" s="23" t="e">
        <f t="shared" ca="1" si="15"/>
        <v>#N/A</v>
      </c>
      <c r="M19" s="23" t="e">
        <f t="shared" ca="1" si="15"/>
        <v>#N/A</v>
      </c>
      <c r="N19" s="23" t="e">
        <f t="shared" ca="1" si="15"/>
        <v>#N/A</v>
      </c>
      <c r="O19" s="23" t="e">
        <f t="shared" ca="1" si="15"/>
        <v>#N/A</v>
      </c>
    </row>
    <row r="20" spans="1:15" ht="28.8">
      <c r="A20" s="78"/>
      <c r="B20" s="79"/>
      <c r="C20" s="60" t="s">
        <v>65</v>
      </c>
      <c r="D20" s="23" t="e">
        <f ca="1">IF(D$5&gt;0,COUNTIF(INDIRECT(D$3&amp;"!$r$4:$r$250"),"NO"),NA())</f>
        <v>#N/A</v>
      </c>
      <c r="E20" s="23" t="e">
        <f t="shared" ref="E20:O20" ca="1" si="16">IF(E$5&gt;0,COUNTIF(INDIRECT(E$3&amp;"!$r$4:$r$250"),"NO"),NA())</f>
        <v>#N/A</v>
      </c>
      <c r="F20" s="23" t="e">
        <f t="shared" ca="1" si="16"/>
        <v>#N/A</v>
      </c>
      <c r="G20" s="23" t="e">
        <f t="shared" ca="1" si="16"/>
        <v>#N/A</v>
      </c>
      <c r="H20" s="23" t="e">
        <f t="shared" ca="1" si="16"/>
        <v>#N/A</v>
      </c>
      <c r="I20" s="23" t="e">
        <f t="shared" ca="1" si="16"/>
        <v>#N/A</v>
      </c>
      <c r="J20" s="23" t="e">
        <f t="shared" ca="1" si="16"/>
        <v>#N/A</v>
      </c>
      <c r="K20" s="23" t="e">
        <f t="shared" ca="1" si="16"/>
        <v>#N/A</v>
      </c>
      <c r="L20" s="23" t="e">
        <f t="shared" ca="1" si="16"/>
        <v>#N/A</v>
      </c>
      <c r="M20" s="23" t="e">
        <f t="shared" ca="1" si="16"/>
        <v>#N/A</v>
      </c>
      <c r="N20" s="23" t="e">
        <f t="shared" ca="1" si="16"/>
        <v>#N/A</v>
      </c>
      <c r="O20" s="23" t="e">
        <f t="shared" ca="1" si="16"/>
        <v>#N/A</v>
      </c>
    </row>
    <row r="21" spans="1:15" ht="28.8">
      <c r="A21" s="82" t="s">
        <v>66</v>
      </c>
      <c r="B21" s="85" t="s">
        <v>67</v>
      </c>
      <c r="C21" s="60" t="s">
        <v>68</v>
      </c>
      <c r="D21" s="23" t="e">
        <f ca="1">IF(D$5&gt;0,COUNTIF(INDIRECT(D$3&amp;"!$s$4:$s$250"),"NO"),NA())</f>
        <v>#N/A</v>
      </c>
      <c r="E21" s="23" t="e">
        <f t="shared" ref="E21:O21" ca="1" si="17">IF(E$5&gt;0,COUNTIF(INDIRECT(E$3&amp;"!$s$4:$s$250"),"NO"),NA())</f>
        <v>#N/A</v>
      </c>
      <c r="F21" s="23" t="e">
        <f t="shared" ca="1" si="17"/>
        <v>#N/A</v>
      </c>
      <c r="G21" s="23" t="e">
        <f t="shared" ca="1" si="17"/>
        <v>#N/A</v>
      </c>
      <c r="H21" s="23" t="e">
        <f t="shared" ca="1" si="17"/>
        <v>#N/A</v>
      </c>
      <c r="I21" s="23" t="e">
        <f t="shared" ca="1" si="17"/>
        <v>#N/A</v>
      </c>
      <c r="J21" s="23" t="e">
        <f t="shared" ca="1" si="17"/>
        <v>#N/A</v>
      </c>
      <c r="K21" s="23" t="e">
        <f t="shared" ca="1" si="17"/>
        <v>#N/A</v>
      </c>
      <c r="L21" s="23" t="e">
        <f t="shared" ca="1" si="17"/>
        <v>#N/A</v>
      </c>
      <c r="M21" s="23" t="e">
        <f t="shared" ca="1" si="17"/>
        <v>#N/A</v>
      </c>
      <c r="N21" s="23" t="e">
        <f t="shared" ca="1" si="17"/>
        <v>#N/A</v>
      </c>
      <c r="O21" s="23" t="e">
        <f t="shared" ca="1" si="17"/>
        <v>#N/A</v>
      </c>
    </row>
    <row r="22" spans="1:15" ht="15.6">
      <c r="A22" s="83"/>
      <c r="B22" s="86"/>
      <c r="C22" s="60" t="s">
        <v>69</v>
      </c>
      <c r="D22" s="23" t="e">
        <f ca="1">IF(D$5&gt;0,COUNTIF(INDIRECT(D$3&amp;"!$t$4:$t$250"),"NO"),NA())</f>
        <v>#N/A</v>
      </c>
      <c r="E22" s="23" t="e">
        <f t="shared" ref="E22:O22" ca="1" si="18">IF(E$5&gt;0,COUNTIF(INDIRECT(E$3&amp;"!$t$4:$t$250"),"NO"),NA())</f>
        <v>#N/A</v>
      </c>
      <c r="F22" s="23" t="e">
        <f t="shared" ca="1" si="18"/>
        <v>#N/A</v>
      </c>
      <c r="G22" s="23" t="e">
        <f t="shared" ca="1" si="18"/>
        <v>#N/A</v>
      </c>
      <c r="H22" s="23" t="e">
        <f t="shared" ca="1" si="18"/>
        <v>#N/A</v>
      </c>
      <c r="I22" s="23" t="e">
        <f t="shared" ca="1" si="18"/>
        <v>#N/A</v>
      </c>
      <c r="J22" s="23" t="e">
        <f t="shared" ca="1" si="18"/>
        <v>#N/A</v>
      </c>
      <c r="K22" s="23" t="e">
        <f t="shared" ca="1" si="18"/>
        <v>#N/A</v>
      </c>
      <c r="L22" s="23" t="e">
        <f t="shared" ca="1" si="18"/>
        <v>#N/A</v>
      </c>
      <c r="M22" s="23" t="e">
        <f t="shared" ca="1" si="18"/>
        <v>#N/A</v>
      </c>
      <c r="N22" s="23" t="e">
        <f t="shared" ca="1" si="18"/>
        <v>#N/A</v>
      </c>
      <c r="O22" s="23" t="e">
        <f t="shared" ca="1" si="18"/>
        <v>#N/A</v>
      </c>
    </row>
    <row r="23" spans="1:15" ht="28.8">
      <c r="A23" s="83"/>
      <c r="B23" s="86"/>
      <c r="C23" s="60" t="s">
        <v>70</v>
      </c>
      <c r="D23" s="23" t="e">
        <f ca="1">IF(D$5&gt;0,COUNTIF(INDIRECT(D$3&amp;"!$u$4:$u$250"),"NO"),NA())</f>
        <v>#N/A</v>
      </c>
      <c r="E23" s="23" t="e">
        <f t="shared" ref="E23:O23" ca="1" si="19">IF(E$5&gt;0,COUNTIF(INDIRECT(E$3&amp;"!$u$4:$u$250"),"NO"),NA())</f>
        <v>#N/A</v>
      </c>
      <c r="F23" s="23" t="e">
        <f t="shared" ca="1" si="19"/>
        <v>#N/A</v>
      </c>
      <c r="G23" s="23" t="e">
        <f t="shared" ca="1" si="19"/>
        <v>#N/A</v>
      </c>
      <c r="H23" s="23" t="e">
        <f t="shared" ca="1" si="19"/>
        <v>#N/A</v>
      </c>
      <c r="I23" s="23" t="e">
        <f t="shared" ca="1" si="19"/>
        <v>#N/A</v>
      </c>
      <c r="J23" s="23" t="e">
        <f t="shared" ca="1" si="19"/>
        <v>#N/A</v>
      </c>
      <c r="K23" s="23" t="e">
        <f t="shared" ca="1" si="19"/>
        <v>#N/A</v>
      </c>
      <c r="L23" s="23" t="e">
        <f t="shared" ca="1" si="19"/>
        <v>#N/A</v>
      </c>
      <c r="M23" s="23" t="e">
        <f t="shared" ca="1" si="19"/>
        <v>#N/A</v>
      </c>
      <c r="N23" s="23" t="e">
        <f t="shared" ca="1" si="19"/>
        <v>#N/A</v>
      </c>
      <c r="O23" s="23" t="e">
        <f t="shared" ca="1" si="19"/>
        <v>#N/A</v>
      </c>
    </row>
    <row r="24" spans="1:15" ht="28.8">
      <c r="A24" s="83"/>
      <c r="B24" s="86"/>
      <c r="C24" s="60" t="s">
        <v>71</v>
      </c>
      <c r="D24" s="23" t="e">
        <f ca="1">IF(D$5&gt;0,COUNTIF(INDIRECT(D$3&amp;"!$v$4:$v$250"),"NO"),NA())</f>
        <v>#N/A</v>
      </c>
      <c r="E24" s="23" t="e">
        <f t="shared" ref="E24:O24" ca="1" si="20">IF(E$5&gt;0,COUNTIF(INDIRECT(E$3&amp;"!$v$4:$v$250"),"NO"),NA())</f>
        <v>#N/A</v>
      </c>
      <c r="F24" s="23" t="e">
        <f t="shared" ca="1" si="20"/>
        <v>#N/A</v>
      </c>
      <c r="G24" s="23" t="e">
        <f t="shared" ca="1" si="20"/>
        <v>#N/A</v>
      </c>
      <c r="H24" s="23" t="e">
        <f t="shared" ca="1" si="20"/>
        <v>#N/A</v>
      </c>
      <c r="I24" s="23" t="e">
        <f t="shared" ca="1" si="20"/>
        <v>#N/A</v>
      </c>
      <c r="J24" s="23" t="e">
        <f t="shared" ca="1" si="20"/>
        <v>#N/A</v>
      </c>
      <c r="K24" s="23" t="e">
        <f t="shared" ca="1" si="20"/>
        <v>#N/A</v>
      </c>
      <c r="L24" s="23" t="e">
        <f t="shared" ca="1" si="20"/>
        <v>#N/A</v>
      </c>
      <c r="M24" s="23" t="e">
        <f t="shared" ca="1" si="20"/>
        <v>#N/A</v>
      </c>
      <c r="N24" s="23" t="e">
        <f t="shared" ca="1" si="20"/>
        <v>#N/A</v>
      </c>
      <c r="O24" s="23" t="e">
        <f t="shared" ca="1" si="20"/>
        <v>#N/A</v>
      </c>
    </row>
    <row r="25" spans="1:15" ht="15.6">
      <c r="A25" s="83"/>
      <c r="B25" s="87"/>
      <c r="C25" s="60" t="s">
        <v>72</v>
      </c>
      <c r="D25" s="23" t="e">
        <f ca="1">IF(D$5&gt;0,COUNTIF(INDIRECT(D$3&amp;"!$w$4:$w$250"),"NO"),NA())</f>
        <v>#N/A</v>
      </c>
      <c r="E25" s="23" t="e">
        <f t="shared" ref="E25:O25" ca="1" si="21">IF(E$5&gt;0,COUNTIF(INDIRECT(E$3&amp;"!$w$4:$w$250"),"NO"),NA())</f>
        <v>#N/A</v>
      </c>
      <c r="F25" s="23" t="e">
        <f t="shared" ca="1" si="21"/>
        <v>#N/A</v>
      </c>
      <c r="G25" s="23" t="e">
        <f t="shared" ca="1" si="21"/>
        <v>#N/A</v>
      </c>
      <c r="H25" s="23" t="e">
        <f t="shared" ca="1" si="21"/>
        <v>#N/A</v>
      </c>
      <c r="I25" s="23" t="e">
        <f t="shared" ca="1" si="21"/>
        <v>#N/A</v>
      </c>
      <c r="J25" s="23" t="e">
        <f t="shared" ca="1" si="21"/>
        <v>#N/A</v>
      </c>
      <c r="K25" s="23" t="e">
        <f t="shared" ca="1" si="21"/>
        <v>#N/A</v>
      </c>
      <c r="L25" s="23" t="e">
        <f t="shared" ca="1" si="21"/>
        <v>#N/A</v>
      </c>
      <c r="M25" s="23" t="e">
        <f t="shared" ca="1" si="21"/>
        <v>#N/A</v>
      </c>
      <c r="N25" s="23" t="e">
        <f t="shared" ca="1" si="21"/>
        <v>#N/A</v>
      </c>
      <c r="O25" s="23" t="e">
        <f t="shared" ca="1" si="21"/>
        <v>#N/A</v>
      </c>
    </row>
    <row r="26" spans="1:15" ht="15.6">
      <c r="A26" s="83"/>
      <c r="B26" s="85" t="s">
        <v>73</v>
      </c>
      <c r="C26" s="60" t="s">
        <v>74</v>
      </c>
      <c r="D26" s="23" t="e">
        <f ca="1">IF(D$5&gt;0,COUNTIF(INDIRECT(D$3&amp;"!$x$4:$x$250"),"NO"),NA())</f>
        <v>#N/A</v>
      </c>
      <c r="E26" s="23" t="e">
        <f t="shared" ref="E26:O26" ca="1" si="22">IF(E$5&gt;0,COUNTIF(INDIRECT(E$3&amp;"!$x$4:$x$250"),"NO"),NA())</f>
        <v>#N/A</v>
      </c>
      <c r="F26" s="23" t="e">
        <f t="shared" ca="1" si="22"/>
        <v>#N/A</v>
      </c>
      <c r="G26" s="23" t="e">
        <f t="shared" ca="1" si="22"/>
        <v>#N/A</v>
      </c>
      <c r="H26" s="23" t="e">
        <f t="shared" ca="1" si="22"/>
        <v>#N/A</v>
      </c>
      <c r="I26" s="23" t="e">
        <f t="shared" ca="1" si="22"/>
        <v>#N/A</v>
      </c>
      <c r="J26" s="23" t="e">
        <f t="shared" ca="1" si="22"/>
        <v>#N/A</v>
      </c>
      <c r="K26" s="23" t="e">
        <f t="shared" ca="1" si="22"/>
        <v>#N/A</v>
      </c>
      <c r="L26" s="23" t="e">
        <f t="shared" ca="1" si="22"/>
        <v>#N/A</v>
      </c>
      <c r="M26" s="23" t="e">
        <f t="shared" ca="1" si="22"/>
        <v>#N/A</v>
      </c>
      <c r="N26" s="23" t="e">
        <f t="shared" ca="1" si="22"/>
        <v>#N/A</v>
      </c>
      <c r="O26" s="23" t="e">
        <f t="shared" ca="1" si="22"/>
        <v>#N/A</v>
      </c>
    </row>
    <row r="27" spans="1:15" ht="28.8">
      <c r="A27" s="83"/>
      <c r="B27" s="86"/>
      <c r="C27" s="15" t="s">
        <v>75</v>
      </c>
      <c r="D27" s="23" t="e">
        <f ca="1">IF(D$5&gt;0,COUNTIF(INDIRECT(D$3&amp;"!$y$4:$y$250"),"NO"),NA())</f>
        <v>#N/A</v>
      </c>
      <c r="E27" s="23" t="e">
        <f t="shared" ref="E27:O27" ca="1" si="23">IF(E$5&gt;0,COUNTIF(INDIRECT(E$3&amp;"!$y$4:$y$250"),"NO"),NA())</f>
        <v>#N/A</v>
      </c>
      <c r="F27" s="23" t="e">
        <f t="shared" ca="1" si="23"/>
        <v>#N/A</v>
      </c>
      <c r="G27" s="23" t="e">
        <f t="shared" ca="1" si="23"/>
        <v>#N/A</v>
      </c>
      <c r="H27" s="23" t="e">
        <f t="shared" ca="1" si="23"/>
        <v>#N/A</v>
      </c>
      <c r="I27" s="23" t="e">
        <f t="shared" ca="1" si="23"/>
        <v>#N/A</v>
      </c>
      <c r="J27" s="23" t="e">
        <f t="shared" ca="1" si="23"/>
        <v>#N/A</v>
      </c>
      <c r="K27" s="23" t="e">
        <f t="shared" ca="1" si="23"/>
        <v>#N/A</v>
      </c>
      <c r="L27" s="23" t="e">
        <f t="shared" ca="1" si="23"/>
        <v>#N/A</v>
      </c>
      <c r="M27" s="23" t="e">
        <f t="shared" ca="1" si="23"/>
        <v>#N/A</v>
      </c>
      <c r="N27" s="23" t="e">
        <f t="shared" ca="1" si="23"/>
        <v>#N/A</v>
      </c>
      <c r="O27" s="23" t="e">
        <f t="shared" ca="1" si="23"/>
        <v>#N/A</v>
      </c>
    </row>
    <row r="28" spans="1:15" ht="15.6">
      <c r="A28" s="83"/>
      <c r="B28" s="86"/>
      <c r="C28" s="60" t="s">
        <v>76</v>
      </c>
      <c r="D28" s="23" t="e">
        <f ca="1">IF(D$5&gt;0,COUNTIF(INDIRECT(D$3&amp;"!$z$4:$z$250"),"NO"),NA())</f>
        <v>#N/A</v>
      </c>
      <c r="E28" s="23" t="e">
        <f t="shared" ref="E28:O28" ca="1" si="24">IF(E$5&gt;0,COUNTIF(INDIRECT(E$3&amp;"!$z$4:$z$250"),"NO"),NA())</f>
        <v>#N/A</v>
      </c>
      <c r="F28" s="23" t="e">
        <f t="shared" ca="1" si="24"/>
        <v>#N/A</v>
      </c>
      <c r="G28" s="23" t="e">
        <f t="shared" ca="1" si="24"/>
        <v>#N/A</v>
      </c>
      <c r="H28" s="23" t="e">
        <f t="shared" ca="1" si="24"/>
        <v>#N/A</v>
      </c>
      <c r="I28" s="23" t="e">
        <f t="shared" ca="1" si="24"/>
        <v>#N/A</v>
      </c>
      <c r="J28" s="23" t="e">
        <f t="shared" ca="1" si="24"/>
        <v>#N/A</v>
      </c>
      <c r="K28" s="23" t="e">
        <f t="shared" ca="1" si="24"/>
        <v>#N/A</v>
      </c>
      <c r="L28" s="23" t="e">
        <f t="shared" ca="1" si="24"/>
        <v>#N/A</v>
      </c>
      <c r="M28" s="23" t="e">
        <f t="shared" ca="1" si="24"/>
        <v>#N/A</v>
      </c>
      <c r="N28" s="23" t="e">
        <f t="shared" ca="1" si="24"/>
        <v>#N/A</v>
      </c>
      <c r="O28" s="23" t="e">
        <f t="shared" ca="1" si="24"/>
        <v>#N/A</v>
      </c>
    </row>
    <row r="29" spans="1:15" ht="72">
      <c r="A29" s="83"/>
      <c r="B29" s="86"/>
      <c r="C29" s="60" t="s">
        <v>77</v>
      </c>
      <c r="D29" s="23" t="e">
        <f ca="1">IF(D$5&gt;0,COUNTIF(INDIRECT(D$3&amp;"!$aa$4:$aa$250"),"NO"),NA())</f>
        <v>#N/A</v>
      </c>
      <c r="E29" s="23" t="e">
        <f t="shared" ref="E29:O29" ca="1" si="25">IF(E$5&gt;0,COUNTIF(INDIRECT(E$3&amp;"!$aa$4:$aa$250"),"NO"),NA())</f>
        <v>#N/A</v>
      </c>
      <c r="F29" s="23" t="e">
        <f t="shared" ca="1" si="25"/>
        <v>#N/A</v>
      </c>
      <c r="G29" s="23" t="e">
        <f t="shared" ca="1" si="25"/>
        <v>#N/A</v>
      </c>
      <c r="H29" s="23" t="e">
        <f t="shared" ca="1" si="25"/>
        <v>#N/A</v>
      </c>
      <c r="I29" s="23" t="e">
        <f t="shared" ca="1" si="25"/>
        <v>#N/A</v>
      </c>
      <c r="J29" s="23" t="e">
        <f t="shared" ca="1" si="25"/>
        <v>#N/A</v>
      </c>
      <c r="K29" s="23" t="e">
        <f t="shared" ca="1" si="25"/>
        <v>#N/A</v>
      </c>
      <c r="L29" s="23" t="e">
        <f t="shared" ca="1" si="25"/>
        <v>#N/A</v>
      </c>
      <c r="M29" s="23" t="e">
        <f t="shared" ca="1" si="25"/>
        <v>#N/A</v>
      </c>
      <c r="N29" s="23" t="e">
        <f t="shared" ca="1" si="25"/>
        <v>#N/A</v>
      </c>
      <c r="O29" s="23" t="e">
        <f t="shared" ca="1" si="25"/>
        <v>#N/A</v>
      </c>
    </row>
    <row r="30" spans="1:15" ht="15.6">
      <c r="A30" s="83"/>
      <c r="B30" s="86"/>
      <c r="C30" s="61" t="s">
        <v>78</v>
      </c>
      <c r="D30" s="23" t="e">
        <f ca="1">IF(D$5&gt;0,COUNTIF(INDIRECT(D$3&amp;"!$ab$4:$ab$250"),"NO"),NA())</f>
        <v>#N/A</v>
      </c>
      <c r="E30" s="23" t="e">
        <f t="shared" ref="E30:O30" ca="1" si="26">IF(E$5&gt;0,COUNTIF(INDIRECT(E$3&amp;"!$ab$4:$ab$250"),"NO"),NA())</f>
        <v>#N/A</v>
      </c>
      <c r="F30" s="23" t="e">
        <f t="shared" ca="1" si="26"/>
        <v>#N/A</v>
      </c>
      <c r="G30" s="23" t="e">
        <f t="shared" ca="1" si="26"/>
        <v>#N/A</v>
      </c>
      <c r="H30" s="23" t="e">
        <f t="shared" ca="1" si="26"/>
        <v>#N/A</v>
      </c>
      <c r="I30" s="23" t="e">
        <f t="shared" ca="1" si="26"/>
        <v>#N/A</v>
      </c>
      <c r="J30" s="23" t="e">
        <f t="shared" ca="1" si="26"/>
        <v>#N/A</v>
      </c>
      <c r="K30" s="23" t="e">
        <f t="shared" ca="1" si="26"/>
        <v>#N/A</v>
      </c>
      <c r="L30" s="23" t="e">
        <f t="shared" ca="1" si="26"/>
        <v>#N/A</v>
      </c>
      <c r="M30" s="23" t="e">
        <f t="shared" ca="1" si="26"/>
        <v>#N/A</v>
      </c>
      <c r="N30" s="23" t="e">
        <f t="shared" ca="1" si="26"/>
        <v>#N/A</v>
      </c>
      <c r="O30" s="23" t="e">
        <f t="shared" ca="1" si="26"/>
        <v>#N/A</v>
      </c>
    </row>
    <row r="31" spans="1:15" ht="15.6">
      <c r="A31" s="83"/>
      <c r="B31" s="87"/>
      <c r="C31" s="61" t="s">
        <v>79</v>
      </c>
      <c r="D31" s="23" t="e">
        <f ca="1">IF(D$5&gt;0,COUNTIF(INDIRECT(D$3&amp;"!$ac$4:$ac$250"),"NO"),NA())</f>
        <v>#N/A</v>
      </c>
      <c r="E31" s="23" t="e">
        <f t="shared" ref="E31:O31" ca="1" si="27">IF(E$5&gt;0,COUNTIF(INDIRECT(E$3&amp;"!$ac$4:$ac$250"),"NO"),NA())</f>
        <v>#N/A</v>
      </c>
      <c r="F31" s="23" t="e">
        <f t="shared" ca="1" si="27"/>
        <v>#N/A</v>
      </c>
      <c r="G31" s="23" t="e">
        <f t="shared" ca="1" si="27"/>
        <v>#N/A</v>
      </c>
      <c r="H31" s="23" t="e">
        <f t="shared" ca="1" si="27"/>
        <v>#N/A</v>
      </c>
      <c r="I31" s="23" t="e">
        <f t="shared" ca="1" si="27"/>
        <v>#N/A</v>
      </c>
      <c r="J31" s="23" t="e">
        <f t="shared" ca="1" si="27"/>
        <v>#N/A</v>
      </c>
      <c r="K31" s="23" t="e">
        <f t="shared" ca="1" si="27"/>
        <v>#N/A</v>
      </c>
      <c r="L31" s="23" t="e">
        <f t="shared" ca="1" si="27"/>
        <v>#N/A</v>
      </c>
      <c r="M31" s="23" t="e">
        <f t="shared" ca="1" si="27"/>
        <v>#N/A</v>
      </c>
      <c r="N31" s="23" t="e">
        <f t="shared" ca="1" si="27"/>
        <v>#N/A</v>
      </c>
      <c r="O31" s="23" t="e">
        <f t="shared" ca="1" si="27"/>
        <v>#N/A</v>
      </c>
    </row>
    <row r="32" spans="1:15" ht="43.2">
      <c r="A32" s="83"/>
      <c r="B32" s="56" t="s">
        <v>80</v>
      </c>
      <c r="C32" s="58" t="s">
        <v>81</v>
      </c>
      <c r="D32" s="23" t="e">
        <f ca="1">IF(D$5&gt;0,COUNTIF(INDIRECT(D$3&amp;"!$ad$4:$ad$250"),"NO"),NA())</f>
        <v>#N/A</v>
      </c>
      <c r="E32" s="23" t="e">
        <f t="shared" ref="E32:O32" ca="1" si="28">IF(E$5&gt;0,COUNTIF(INDIRECT(E$3&amp;"!$ad$4:$ad$250"),"NO"),NA())</f>
        <v>#N/A</v>
      </c>
      <c r="F32" s="23" t="e">
        <f t="shared" ca="1" si="28"/>
        <v>#N/A</v>
      </c>
      <c r="G32" s="23" t="e">
        <f t="shared" ca="1" si="28"/>
        <v>#N/A</v>
      </c>
      <c r="H32" s="23" t="e">
        <f t="shared" ca="1" si="28"/>
        <v>#N/A</v>
      </c>
      <c r="I32" s="23" t="e">
        <f t="shared" ca="1" si="28"/>
        <v>#N/A</v>
      </c>
      <c r="J32" s="23" t="e">
        <f t="shared" ca="1" si="28"/>
        <v>#N/A</v>
      </c>
      <c r="K32" s="23" t="e">
        <f t="shared" ca="1" si="28"/>
        <v>#N/A</v>
      </c>
      <c r="L32" s="23" t="e">
        <f t="shared" ca="1" si="28"/>
        <v>#N/A</v>
      </c>
      <c r="M32" s="23" t="e">
        <f t="shared" ca="1" si="28"/>
        <v>#N/A</v>
      </c>
      <c r="N32" s="23" t="e">
        <f t="shared" ca="1" si="28"/>
        <v>#N/A</v>
      </c>
      <c r="O32" s="23" t="e">
        <f t="shared" ca="1" si="28"/>
        <v>#N/A</v>
      </c>
    </row>
    <row r="33" spans="1:15" ht="28.8">
      <c r="A33" s="83"/>
      <c r="B33" s="85" t="s">
        <v>82</v>
      </c>
      <c r="C33" s="15" t="s">
        <v>83</v>
      </c>
      <c r="D33" s="23" t="e">
        <f ca="1">IF(D$5&gt;0,COUNTIF(INDIRECT(D$3&amp;"!$ae$4:$ae$250"),"NO"),NA())</f>
        <v>#N/A</v>
      </c>
      <c r="E33" s="23" t="e">
        <f t="shared" ref="E33:O33" ca="1" si="29">IF(E$5&gt;0,COUNTIF(INDIRECT(E$3&amp;"!$ae$4:$ae$250"),"NO"),NA())</f>
        <v>#N/A</v>
      </c>
      <c r="F33" s="23" t="e">
        <f t="shared" ca="1" si="29"/>
        <v>#N/A</v>
      </c>
      <c r="G33" s="23" t="e">
        <f t="shared" ca="1" si="29"/>
        <v>#N/A</v>
      </c>
      <c r="H33" s="23" t="e">
        <f t="shared" ca="1" si="29"/>
        <v>#N/A</v>
      </c>
      <c r="I33" s="23" t="e">
        <f t="shared" ca="1" si="29"/>
        <v>#N/A</v>
      </c>
      <c r="J33" s="23" t="e">
        <f t="shared" ca="1" si="29"/>
        <v>#N/A</v>
      </c>
      <c r="K33" s="23" t="e">
        <f t="shared" ca="1" si="29"/>
        <v>#N/A</v>
      </c>
      <c r="L33" s="23" t="e">
        <f t="shared" ca="1" si="29"/>
        <v>#N/A</v>
      </c>
      <c r="M33" s="23" t="e">
        <f t="shared" ca="1" si="29"/>
        <v>#N/A</v>
      </c>
      <c r="N33" s="23" t="e">
        <f t="shared" ca="1" si="29"/>
        <v>#N/A</v>
      </c>
      <c r="O33" s="23" t="e">
        <f t="shared" ca="1" si="29"/>
        <v>#N/A</v>
      </c>
    </row>
    <row r="34" spans="1:15" ht="28.8">
      <c r="A34" s="83"/>
      <c r="B34" s="86"/>
      <c r="C34" s="15" t="s">
        <v>84</v>
      </c>
      <c r="D34" s="23" t="e">
        <f ca="1">IF(D$5&gt;0,COUNTIF(INDIRECT(D$3&amp;"!$af$4:$af$250"),"NO"),NA())</f>
        <v>#N/A</v>
      </c>
      <c r="E34" s="23" t="e">
        <f t="shared" ref="E34:O34" ca="1" si="30">IF(E$5&gt;0,COUNTIF(INDIRECT(E$3&amp;"!$af$4:$af$250"),"NO"),NA())</f>
        <v>#N/A</v>
      </c>
      <c r="F34" s="23" t="e">
        <f t="shared" ca="1" si="30"/>
        <v>#N/A</v>
      </c>
      <c r="G34" s="23" t="e">
        <f t="shared" ca="1" si="30"/>
        <v>#N/A</v>
      </c>
      <c r="H34" s="23" t="e">
        <f t="shared" ca="1" si="30"/>
        <v>#N/A</v>
      </c>
      <c r="I34" s="23" t="e">
        <f t="shared" ca="1" si="30"/>
        <v>#N/A</v>
      </c>
      <c r="J34" s="23" t="e">
        <f t="shared" ca="1" si="30"/>
        <v>#N/A</v>
      </c>
      <c r="K34" s="23" t="e">
        <f t="shared" ca="1" si="30"/>
        <v>#N/A</v>
      </c>
      <c r="L34" s="23" t="e">
        <f t="shared" ca="1" si="30"/>
        <v>#N/A</v>
      </c>
      <c r="M34" s="23" t="e">
        <f t="shared" ca="1" si="30"/>
        <v>#N/A</v>
      </c>
      <c r="N34" s="23" t="e">
        <f t="shared" ca="1" si="30"/>
        <v>#N/A</v>
      </c>
      <c r="O34" s="23" t="e">
        <f t="shared" ca="1" si="30"/>
        <v>#N/A</v>
      </c>
    </row>
    <row r="35" spans="1:15" ht="15.6">
      <c r="A35" s="83"/>
      <c r="B35" s="86"/>
      <c r="C35" s="15" t="s">
        <v>85</v>
      </c>
      <c r="D35" s="23" t="e">
        <f ca="1">IF(D$5&gt;0,COUNTIF(INDIRECT(D$3&amp;"!$ag$4:$ag$250"),"NO"),NA())</f>
        <v>#N/A</v>
      </c>
      <c r="E35" s="23" t="e">
        <f t="shared" ref="E35:O35" ca="1" si="31">IF(E$5&gt;0,COUNTIF(INDIRECT(E$3&amp;"!$ag$4:$ag$250"),"NO"),NA())</f>
        <v>#N/A</v>
      </c>
      <c r="F35" s="23" t="e">
        <f t="shared" ca="1" si="31"/>
        <v>#N/A</v>
      </c>
      <c r="G35" s="23" t="e">
        <f t="shared" ca="1" si="31"/>
        <v>#N/A</v>
      </c>
      <c r="H35" s="23" t="e">
        <f t="shared" ca="1" si="31"/>
        <v>#N/A</v>
      </c>
      <c r="I35" s="23" t="e">
        <f t="shared" ca="1" si="31"/>
        <v>#N/A</v>
      </c>
      <c r="J35" s="23" t="e">
        <f t="shared" ca="1" si="31"/>
        <v>#N/A</v>
      </c>
      <c r="K35" s="23" t="e">
        <f t="shared" ca="1" si="31"/>
        <v>#N/A</v>
      </c>
      <c r="L35" s="23" t="e">
        <f t="shared" ca="1" si="31"/>
        <v>#N/A</v>
      </c>
      <c r="M35" s="23" t="e">
        <f t="shared" ca="1" si="31"/>
        <v>#N/A</v>
      </c>
      <c r="N35" s="23" t="e">
        <f t="shared" ca="1" si="31"/>
        <v>#N/A</v>
      </c>
      <c r="O35" s="23" t="e">
        <f t="shared" ca="1" si="31"/>
        <v>#N/A</v>
      </c>
    </row>
    <row r="36" spans="1:15" ht="15.6">
      <c r="A36" s="83"/>
      <c r="B36" s="86"/>
      <c r="C36" s="15" t="s">
        <v>86</v>
      </c>
      <c r="D36" s="23" t="e">
        <f ca="1">IF(D$5&gt;0,COUNTIF(INDIRECT(D$3&amp;"!$ah$4:$ah$250"),"NO"),NA())</f>
        <v>#N/A</v>
      </c>
      <c r="E36" s="23" t="e">
        <f t="shared" ref="E36:O36" ca="1" si="32">IF(E$5&gt;0,COUNTIF(INDIRECT(E$3&amp;"!$ah$4:$ah$250"),"NO"),NA())</f>
        <v>#N/A</v>
      </c>
      <c r="F36" s="23" t="e">
        <f t="shared" ca="1" si="32"/>
        <v>#N/A</v>
      </c>
      <c r="G36" s="23" t="e">
        <f t="shared" ca="1" si="32"/>
        <v>#N/A</v>
      </c>
      <c r="H36" s="23" t="e">
        <f t="shared" ca="1" si="32"/>
        <v>#N/A</v>
      </c>
      <c r="I36" s="23" t="e">
        <f t="shared" ca="1" si="32"/>
        <v>#N/A</v>
      </c>
      <c r="J36" s="23" t="e">
        <f t="shared" ca="1" si="32"/>
        <v>#N/A</v>
      </c>
      <c r="K36" s="23" t="e">
        <f t="shared" ca="1" si="32"/>
        <v>#N/A</v>
      </c>
      <c r="L36" s="23" t="e">
        <f t="shared" ca="1" si="32"/>
        <v>#N/A</v>
      </c>
      <c r="M36" s="23" t="e">
        <f t="shared" ca="1" si="32"/>
        <v>#N/A</v>
      </c>
      <c r="N36" s="23" t="e">
        <f t="shared" ca="1" si="32"/>
        <v>#N/A</v>
      </c>
      <c r="O36" s="23" t="e">
        <f t="shared" ca="1" si="32"/>
        <v>#N/A</v>
      </c>
    </row>
    <row r="37" spans="1:15" ht="34.950000000000003" customHeight="1">
      <c r="A37" s="83"/>
      <c r="B37" s="86"/>
      <c r="C37" s="58" t="s">
        <v>87</v>
      </c>
      <c r="D37" s="23" t="e">
        <f ca="1">IF(D$5&gt;0,COUNTIF(INDIRECT(D$3&amp;"!$ai$4:$ai$250"),"NO"),NA())</f>
        <v>#N/A</v>
      </c>
      <c r="E37" s="23" t="e">
        <f t="shared" ref="E37:O37" ca="1" si="33">IF(E$5&gt;0,COUNTIF(INDIRECT(E$3&amp;"!$ai$4:$ai$250"),"NO"),NA())</f>
        <v>#N/A</v>
      </c>
      <c r="F37" s="23" t="e">
        <f t="shared" ca="1" si="33"/>
        <v>#N/A</v>
      </c>
      <c r="G37" s="23" t="e">
        <f t="shared" ca="1" si="33"/>
        <v>#N/A</v>
      </c>
      <c r="H37" s="23" t="e">
        <f t="shared" ca="1" si="33"/>
        <v>#N/A</v>
      </c>
      <c r="I37" s="23" t="e">
        <f t="shared" ca="1" si="33"/>
        <v>#N/A</v>
      </c>
      <c r="J37" s="23" t="e">
        <f t="shared" ca="1" si="33"/>
        <v>#N/A</v>
      </c>
      <c r="K37" s="23" t="e">
        <f t="shared" ca="1" si="33"/>
        <v>#N/A</v>
      </c>
      <c r="L37" s="23" t="e">
        <f t="shared" ca="1" si="33"/>
        <v>#N/A</v>
      </c>
      <c r="M37" s="23" t="e">
        <f t="shared" ca="1" si="33"/>
        <v>#N/A</v>
      </c>
      <c r="N37" s="23" t="e">
        <f t="shared" ca="1" si="33"/>
        <v>#N/A</v>
      </c>
      <c r="O37" s="23" t="e">
        <f t="shared" ca="1" si="33"/>
        <v>#N/A</v>
      </c>
    </row>
    <row r="38" spans="1:15" ht="28.8">
      <c r="A38" s="84"/>
      <c r="B38" s="86"/>
      <c r="C38" s="15" t="s">
        <v>88</v>
      </c>
      <c r="D38" s="23" t="e">
        <f ca="1">IF(D$5&gt;0,COUNTIF(INDIRECT(D$3&amp;"!$aj$4:$aj$250"),"NO"),NA())</f>
        <v>#N/A</v>
      </c>
      <c r="E38" s="23" t="e">
        <f t="shared" ref="E38:O38" ca="1" si="34">IF(E$5&gt;0,COUNTIF(INDIRECT(E$3&amp;"!$aj$4:$aj$250"),"NO"),NA())</f>
        <v>#N/A</v>
      </c>
      <c r="F38" s="23" t="e">
        <f t="shared" ca="1" si="34"/>
        <v>#N/A</v>
      </c>
      <c r="G38" s="23" t="e">
        <f t="shared" ca="1" si="34"/>
        <v>#N/A</v>
      </c>
      <c r="H38" s="23" t="e">
        <f t="shared" ca="1" si="34"/>
        <v>#N/A</v>
      </c>
      <c r="I38" s="23" t="e">
        <f t="shared" ca="1" si="34"/>
        <v>#N/A</v>
      </c>
      <c r="J38" s="23" t="e">
        <f t="shared" ca="1" si="34"/>
        <v>#N/A</v>
      </c>
      <c r="K38" s="23" t="e">
        <f t="shared" ca="1" si="34"/>
        <v>#N/A</v>
      </c>
      <c r="L38" s="23" t="e">
        <f t="shared" ca="1" si="34"/>
        <v>#N/A</v>
      </c>
      <c r="M38" s="23" t="e">
        <f t="shared" ca="1" si="34"/>
        <v>#N/A</v>
      </c>
      <c r="N38" s="23" t="e">
        <f t="shared" ca="1" si="34"/>
        <v>#N/A</v>
      </c>
      <c r="O38" s="23" t="e">
        <f t="shared" ca="1" si="34"/>
        <v>#N/A</v>
      </c>
    </row>
    <row r="39" spans="1:15" ht="43.2">
      <c r="A39" s="75" t="s">
        <v>89</v>
      </c>
      <c r="B39" s="75"/>
      <c r="C39" s="15" t="s">
        <v>90</v>
      </c>
      <c r="D39" s="23" t="e">
        <f ca="1">IF(D$5&gt;0,COUNTIF(INDIRECT(D$3&amp;"!$ak$4:$ak$250"),"NO"),NA())</f>
        <v>#N/A</v>
      </c>
      <c r="E39" s="23" t="e">
        <f t="shared" ref="E39:O39" ca="1" si="35">IF(E$5&gt;0,COUNTIF(INDIRECT(E$3&amp;"!$ak$4:$ak$250"),"NO"),NA())</f>
        <v>#N/A</v>
      </c>
      <c r="F39" s="23" t="e">
        <f t="shared" ca="1" si="35"/>
        <v>#N/A</v>
      </c>
      <c r="G39" s="23" t="e">
        <f t="shared" ca="1" si="35"/>
        <v>#N/A</v>
      </c>
      <c r="H39" s="23" t="e">
        <f t="shared" ca="1" si="35"/>
        <v>#N/A</v>
      </c>
      <c r="I39" s="23" t="e">
        <f t="shared" ca="1" si="35"/>
        <v>#N/A</v>
      </c>
      <c r="J39" s="23" t="e">
        <f t="shared" ca="1" si="35"/>
        <v>#N/A</v>
      </c>
      <c r="K39" s="23" t="e">
        <f t="shared" ca="1" si="35"/>
        <v>#N/A</v>
      </c>
      <c r="L39" s="23" t="e">
        <f t="shared" ca="1" si="35"/>
        <v>#N/A</v>
      </c>
      <c r="M39" s="23" t="e">
        <f t="shared" ca="1" si="35"/>
        <v>#N/A</v>
      </c>
      <c r="N39" s="23" t="e">
        <f t="shared" ca="1" si="35"/>
        <v>#N/A</v>
      </c>
      <c r="O39" s="23" t="e">
        <f t="shared" ca="1" si="35"/>
        <v>#N/A</v>
      </c>
    </row>
    <row r="40" spans="1:15" ht="43.2">
      <c r="A40" s="75"/>
      <c r="B40" s="75"/>
      <c r="C40" s="15" t="s">
        <v>91</v>
      </c>
      <c r="D40" s="23" t="e">
        <f ca="1">IF(D$5&gt;0,COUNTIF(INDIRECT(D$3&amp;"!$al$4:$al$250"),"NO"),NA())</f>
        <v>#N/A</v>
      </c>
      <c r="E40" s="23" t="e">
        <f t="shared" ref="E40:O40" ca="1" si="36">IF(E$5&gt;0,COUNTIF(INDIRECT(E$3&amp;"!$al$4:$al$250"),"NO"),NA())</f>
        <v>#N/A</v>
      </c>
      <c r="F40" s="23" t="e">
        <f t="shared" ca="1" si="36"/>
        <v>#N/A</v>
      </c>
      <c r="G40" s="23" t="e">
        <f t="shared" ca="1" si="36"/>
        <v>#N/A</v>
      </c>
      <c r="H40" s="23" t="e">
        <f t="shared" ca="1" si="36"/>
        <v>#N/A</v>
      </c>
      <c r="I40" s="23" t="e">
        <f t="shared" ca="1" si="36"/>
        <v>#N/A</v>
      </c>
      <c r="J40" s="23" t="e">
        <f t="shared" ca="1" si="36"/>
        <v>#N/A</v>
      </c>
      <c r="K40" s="23" t="e">
        <f t="shared" ca="1" si="36"/>
        <v>#N/A</v>
      </c>
      <c r="L40" s="23" t="e">
        <f t="shared" ca="1" si="36"/>
        <v>#N/A</v>
      </c>
      <c r="M40" s="23" t="e">
        <f t="shared" ca="1" si="36"/>
        <v>#N/A</v>
      </c>
      <c r="N40" s="23" t="e">
        <f t="shared" ca="1" si="36"/>
        <v>#N/A</v>
      </c>
      <c r="O40" s="23" t="e">
        <f t="shared" ca="1" si="36"/>
        <v>#N/A</v>
      </c>
    </row>
    <row r="43" spans="1:15">
      <c r="C43" s="38" t="str">
        <f>IF(ISBLANK(INSTRUCTIONS!$B$19)=TRUE,"GOAL RATE: ","GOAL RATE: "&amp;TEXT(INSTRUCTIONS!$B$19,"0%"))</f>
        <v xml:space="preserve">GOAL RATE: </v>
      </c>
      <c r="D43" s="39" t="e">
        <f>IF(ISBLANK(INSTRUCTIONS!$B$19)=TRUE,NA(),INSTRUCTIONS!$B$19)</f>
        <v>#N/A</v>
      </c>
      <c r="E43" s="39" t="e">
        <f>IF(ISBLANK(INSTRUCTIONS!$B$19)=TRUE,NA(),INSTRUCTIONS!$B$19)</f>
        <v>#N/A</v>
      </c>
      <c r="F43" s="39" t="e">
        <f>IF(ISBLANK(INSTRUCTIONS!$B$19)=TRUE,NA(),INSTRUCTIONS!$B$19)</f>
        <v>#N/A</v>
      </c>
      <c r="G43" s="39" t="e">
        <f>IF(ISBLANK(INSTRUCTIONS!$B$19)=TRUE,NA(),INSTRUCTIONS!$B$19)</f>
        <v>#N/A</v>
      </c>
      <c r="H43" s="39" t="e">
        <f>IF(ISBLANK(INSTRUCTIONS!$B$19)=TRUE,NA(),INSTRUCTIONS!$B$19)</f>
        <v>#N/A</v>
      </c>
      <c r="I43" s="39" t="e">
        <f>IF(ISBLANK(INSTRUCTIONS!$B$19)=TRUE,NA(),INSTRUCTIONS!$B$19)</f>
        <v>#N/A</v>
      </c>
      <c r="J43" s="39" t="e">
        <f>IF(ISBLANK(INSTRUCTIONS!$B$19)=TRUE,NA(),INSTRUCTIONS!$B$19)</f>
        <v>#N/A</v>
      </c>
      <c r="K43" s="39" t="e">
        <f>IF(ISBLANK(INSTRUCTIONS!$B$19)=TRUE,NA(),INSTRUCTIONS!$B$19)</f>
        <v>#N/A</v>
      </c>
      <c r="L43" s="39" t="e">
        <f>IF(ISBLANK(INSTRUCTIONS!$B$19)=TRUE,NA(),INSTRUCTIONS!$B$19)</f>
        <v>#N/A</v>
      </c>
      <c r="M43" s="39" t="e">
        <f>IF(ISBLANK(INSTRUCTIONS!$B$19)=TRUE,NA(),INSTRUCTIONS!$B$19)</f>
        <v>#N/A</v>
      </c>
      <c r="N43" s="39" t="e">
        <f>IF(ISBLANK(INSTRUCTIONS!$B$19)=TRUE,NA(),INSTRUCTIONS!$B$19)</f>
        <v>#N/A</v>
      </c>
      <c r="O43" s="39" t="e">
        <f>IF(ISBLANK(INSTRUCTIONS!$B$19)=TRUE,NA(),INSTRUCTIONS!$B$19)</f>
        <v>#N/A</v>
      </c>
    </row>
    <row r="58" spans="1:13" ht="15" thickBot="1"/>
    <row r="59" spans="1:13" ht="15" hidden="1" thickBot="1">
      <c r="D59" s="91" t="e">
        <f>INDEX($D$3:$O$3,MATCH($D$60,month_list,0))</f>
        <v>#N/A</v>
      </c>
      <c r="E59" s="91"/>
      <c r="F59" s="91"/>
      <c r="G59" s="91"/>
      <c r="H59" s="91"/>
      <c r="I59" s="91" t="e">
        <f>INDEX($D$3:$O$3,MATCH($I$60,month_list,0))</f>
        <v>#N/A</v>
      </c>
      <c r="J59" s="91"/>
      <c r="K59" s="91"/>
      <c r="L59" s="91"/>
      <c r="M59" s="91"/>
    </row>
    <row r="60" spans="1:13" ht="24" thickBot="1">
      <c r="A60" s="92" t="s">
        <v>92</v>
      </c>
      <c r="B60" s="92"/>
      <c r="C60" s="92"/>
      <c r="D60" s="93"/>
      <c r="E60" s="94"/>
      <c r="F60" s="94"/>
      <c r="G60" s="94"/>
      <c r="H60" s="95"/>
      <c r="I60" s="93"/>
      <c r="J60" s="94"/>
      <c r="K60" s="94"/>
      <c r="L60" s="94"/>
      <c r="M60" s="95"/>
    </row>
    <row r="61" spans="1:13">
      <c r="A61" s="88" t="s">
        <v>93</v>
      </c>
      <c r="B61" s="88"/>
      <c r="C61" s="41" t="s">
        <v>94</v>
      </c>
      <c r="D61" s="42" t="str">
        <f>IF($D$60="","",D60)</f>
        <v/>
      </c>
      <c r="E61" s="42" t="str">
        <f>IF($D$60="","",D62+1)</f>
        <v/>
      </c>
      <c r="F61" s="42" t="str">
        <f>IF($D$60="","",E62+1)</f>
        <v/>
      </c>
      <c r="G61" s="42" t="str">
        <f>IF($D$60="","",F62+1)</f>
        <v/>
      </c>
      <c r="H61" s="42" t="str">
        <f>IF($D$60="","",G62+1)</f>
        <v/>
      </c>
      <c r="I61" s="42" t="str">
        <f>IF($I$60="","",I60)</f>
        <v/>
      </c>
      <c r="J61" s="42" t="str">
        <f>IF($I$60="","",I62+1)</f>
        <v/>
      </c>
      <c r="K61" s="42" t="str">
        <f>IF($I$60="","",J62+1)</f>
        <v/>
      </c>
      <c r="L61" s="42" t="str">
        <f>IF($I$60="","",K62+1)</f>
        <v/>
      </c>
      <c r="M61" s="42" t="str">
        <f>IF($I$60="","",L62+1)</f>
        <v/>
      </c>
    </row>
    <row r="62" spans="1:13">
      <c r="A62" s="88"/>
      <c r="B62" s="88"/>
      <c r="C62" s="41" t="s">
        <v>95</v>
      </c>
      <c r="D62" s="43" t="str">
        <f>IF($D$60="","",D60+(7-WEEKDAY(D60)))</f>
        <v/>
      </c>
      <c r="E62" s="43" t="str">
        <f>IF($D$60="","",D62+6)</f>
        <v/>
      </c>
      <c r="F62" s="43" t="str">
        <f>IF($D$60="","",E62+6)</f>
        <v/>
      </c>
      <c r="G62" s="43" t="str">
        <f>IF($D$60="","",F62+6)</f>
        <v/>
      </c>
      <c r="H62" s="43" t="str">
        <f>IF($D$60="","",EOMONTH(D61,0))</f>
        <v/>
      </c>
      <c r="I62" s="43" t="str">
        <f>IF($I$60="","",I60+(7-WEEKDAY(I60)))</f>
        <v/>
      </c>
      <c r="J62" s="43" t="str">
        <f>IF($I$60="","",I62+6)</f>
        <v/>
      </c>
      <c r="K62" s="43" t="str">
        <f>IF($I$60="","",J62+6)</f>
        <v/>
      </c>
      <c r="L62" s="43" t="str">
        <f>IF($I$60="","",K62+6)</f>
        <v/>
      </c>
      <c r="M62" s="43" t="str">
        <f>IF($I$60="","",EOMONTH(I61,0))</f>
        <v/>
      </c>
    </row>
    <row r="63" spans="1:13" ht="14.4" customHeight="1">
      <c r="A63" s="89" t="s">
        <v>46</v>
      </c>
      <c r="B63" s="90"/>
      <c r="C63" s="15" t="s">
        <v>47</v>
      </c>
      <c r="D63" s="18" t="e">
        <f ca="1">COUNTIFS(INDIRECT($D$59&amp;"!$AM$4:$AM$250"),"&gt;=0",INDIRECT($D$59&amp;"!$E$4:$E$250"),"&lt;="&amp;D$62,INDIRECT($D$59&amp;"!$E$4:$E$250"),"&gt;="&amp;D$61)</f>
        <v>#N/A</v>
      </c>
      <c r="E63" s="18" t="e">
        <f ca="1">COUNTIFS(INDIRECT($D$59&amp;"!$AM$4:$AM$250"),"&gt;=0",INDIRECT($D$59&amp;"!$E$4:$E$250"),"&lt;="&amp;E$62,INDIRECT($D$59&amp;"!$E$4:$E$250"),"&gt;="&amp;E$61)</f>
        <v>#N/A</v>
      </c>
      <c r="F63" s="18" t="e">
        <f ca="1">COUNTIFS(INDIRECT($D$59&amp;"!$AM$4:$AM$250"),"&gt;=0",INDIRECT($D$59&amp;"!$E$4:$E$250"),"&lt;="&amp;F$62,INDIRECT($D$59&amp;"!$E$4:$E$250"),"&gt;="&amp;F$61)</f>
        <v>#N/A</v>
      </c>
      <c r="G63" s="18" t="e">
        <f ca="1">COUNTIFS(INDIRECT($D$59&amp;"!$AM$4:$AM$250"),"&gt;=0",INDIRECT($D$59&amp;"!$E$4:$E$250"),"&lt;="&amp;G$62,INDIRECT($D$59&amp;"!$E$4:$E$250"),"&gt;="&amp;G$61)</f>
        <v>#N/A</v>
      </c>
      <c r="H63" s="18" t="e">
        <f ca="1">COUNTIFS(INDIRECT($D$59&amp;"!$AM$4:$AM$250"),"&gt;=0",INDIRECT($D$59&amp;"!$E$4:$E$250"),"&lt;="&amp;H$62,INDIRECT($D$59&amp;"!$E$4:$E$250"),"&gt;="&amp;H$61)</f>
        <v>#N/A</v>
      </c>
      <c r="I63" s="18" t="e">
        <f ca="1">COUNTIFS(INDIRECT($I$59&amp;"!$AM$4:$AM$250"),"&gt;=0",INDIRECT($I$59&amp;"!$E$4:$E$250"),"&lt;="&amp;I$62,INDIRECT($I$59&amp;"!$E$4:$E$250"),"&gt;="&amp;I$61)</f>
        <v>#N/A</v>
      </c>
      <c r="J63" s="18" t="e">
        <f ca="1">COUNTIFS(INDIRECT($I$59&amp;"!$AM$4:$AM$250"),"&gt;=0",INDIRECT($I$59&amp;"!$E$4:$E$250"),"&lt;="&amp;J$62,INDIRECT($I$59&amp;"!$E$4:$E$250"),"&gt;="&amp;J$61)</f>
        <v>#N/A</v>
      </c>
      <c r="K63" s="18" t="e">
        <f ca="1">COUNTIFS(INDIRECT($I$59&amp;"!$AM$4:$AM$250"),"&gt;=0",INDIRECT($I$59&amp;"!$E$4:$E$250"),"&lt;="&amp;K$62,INDIRECT($I$59&amp;"!$E$4:$E$250"),"&gt;="&amp;K$61)</f>
        <v>#N/A</v>
      </c>
      <c r="L63" s="18" t="e">
        <f ca="1">COUNTIFS(INDIRECT($I$59&amp;"!$AM$4:$AM$250"),"&gt;=0",INDIRECT($I$59&amp;"!$E$4:$E$250"),"&lt;="&amp;L$62,INDIRECT($I$59&amp;"!$E$4:$E$250"),"&gt;="&amp;L$61)</f>
        <v>#N/A</v>
      </c>
      <c r="M63" s="18" t="e">
        <f ca="1">COUNTIFS(INDIRECT($I$59&amp;"!$AM$4:$AM$250"),"&gt;=0",INDIRECT($I$59&amp;"!$E$4:$E$250"),"&lt;="&amp;M$62,INDIRECT($I$59&amp;"!$E$4:$E$250"),"&gt;="&amp;M$61)</f>
        <v>#N/A</v>
      </c>
    </row>
    <row r="64" spans="1:13" ht="14.4" customHeight="1">
      <c r="A64" s="90"/>
      <c r="B64" s="90"/>
      <c r="C64" s="15" t="s">
        <v>48</v>
      </c>
      <c r="D64" s="18" t="e">
        <f ca="1">COUNTIFS(INDIRECT($D$59&amp;"!$AM$4:$AM$250"),"=0",INDIRECT($D$59&amp;"!$E$4:$E$250"),"&lt;="&amp;D$62,INDIRECT($D$59&amp;"!$E$4:$E$250"),"&gt;="&amp;D$61)</f>
        <v>#N/A</v>
      </c>
      <c r="E64" s="18" t="e">
        <f ca="1">COUNTIFS(INDIRECT($D$59&amp;"!$AM$4:$AM$250"),"=0",INDIRECT($D$59&amp;"!$E$4:$E$250"),"&lt;="&amp;E$62,INDIRECT($D$59&amp;"!$E$4:$E$250"),"&gt;="&amp;E$61)</f>
        <v>#N/A</v>
      </c>
      <c r="F64" s="18" t="e">
        <f ca="1">COUNTIFS(INDIRECT($D$59&amp;"!$AM$4:$AM$250"),"=0",INDIRECT($D$59&amp;"!$E$4:$E$250"),"&lt;="&amp;F$62,INDIRECT($D$59&amp;"!$E$4:$E$250"),"&gt;="&amp;F$61)</f>
        <v>#N/A</v>
      </c>
      <c r="G64" s="18" t="e">
        <f ca="1">COUNTIFS(INDIRECT($D$59&amp;"!$AM$4:$AM$250"),"=0",INDIRECT($D$59&amp;"!$E$4:$E$250"),"&lt;="&amp;G$62,INDIRECT($D$59&amp;"!$E$4:$E$250"),"&gt;="&amp;G$61)</f>
        <v>#N/A</v>
      </c>
      <c r="H64" s="18" t="e">
        <f ca="1">COUNTIFS(INDIRECT($D$59&amp;"!$AM$4:$AM$250"),"=0",INDIRECT($D$59&amp;"!$E$4:$E$250"),"&lt;="&amp;H$62,INDIRECT($D$59&amp;"!$E$4:$E$250"),"&gt;="&amp;H$61)</f>
        <v>#N/A</v>
      </c>
      <c r="I64" s="18" t="e">
        <f ca="1">COUNTIFS(INDIRECT($I$59&amp;"!$AM$4:$AM$250"),"=0",INDIRECT($I$59&amp;"!$E$4:$E$250"),"&lt;="&amp;I$62,INDIRECT($I$59&amp;"!$E$4:$E$250"),"&gt;="&amp;I$61)</f>
        <v>#N/A</v>
      </c>
      <c r="J64" s="18" t="e">
        <f ca="1">COUNTIFS(INDIRECT($I$59&amp;"!$AM$4:$AM$250"),"=0",INDIRECT($I$59&amp;"!$E$4:$E$250"),"&lt;="&amp;J$62,INDIRECT($I$59&amp;"!$E$4:$E$250"),"&gt;="&amp;J$61)</f>
        <v>#N/A</v>
      </c>
      <c r="K64" s="18" t="e">
        <f ca="1">COUNTIFS(INDIRECT($I$59&amp;"!$AM$4:$AM$250"),"=0",INDIRECT($I$59&amp;"!$E$4:$E$250"),"&lt;="&amp;K$62,INDIRECT($I$59&amp;"!$E$4:$E$250"),"&gt;="&amp;K$61)</f>
        <v>#N/A</v>
      </c>
      <c r="L64" s="18" t="e">
        <f ca="1">COUNTIFS(INDIRECT($I$59&amp;"!$AM$4:$AM$250"),"=0",INDIRECT($I$59&amp;"!$E$4:$E$250"),"&lt;="&amp;L$62,INDIRECT($I$59&amp;"!$E$4:$E$250"),"&gt;="&amp;L$61)</f>
        <v>#N/A</v>
      </c>
      <c r="M64" s="18" t="e">
        <f ca="1">COUNTIFS(INDIRECT($I$59&amp;"!$AM$4:$AM$250"),"=0",INDIRECT($I$59&amp;"!$E$4:$E$250"),"&lt;="&amp;M$62,INDIRECT($I$59&amp;"!$E$4:$E$250"),"&gt;="&amp;M$61)</f>
        <v>#N/A</v>
      </c>
    </row>
    <row r="65" spans="1:13" ht="15.6">
      <c r="A65" s="90"/>
      <c r="B65" s="90"/>
      <c r="C65" s="19" t="s">
        <v>49</v>
      </c>
      <c r="D65" s="20" t="e">
        <f ca="1">IFERROR(D64/D63,NA())</f>
        <v>#N/A</v>
      </c>
      <c r="E65" s="20" t="e">
        <f t="shared" ref="E65:M65" ca="1" si="37">IFERROR(E64/E63,NA())</f>
        <v>#N/A</v>
      </c>
      <c r="F65" s="20" t="e">
        <f t="shared" ca="1" si="37"/>
        <v>#N/A</v>
      </c>
      <c r="G65" s="20" t="e">
        <f t="shared" ca="1" si="37"/>
        <v>#N/A</v>
      </c>
      <c r="H65" s="20" t="e">
        <f t="shared" ca="1" si="37"/>
        <v>#N/A</v>
      </c>
      <c r="I65" s="20" t="e">
        <f t="shared" ca="1" si="37"/>
        <v>#N/A</v>
      </c>
      <c r="J65" s="20" t="e">
        <f t="shared" ca="1" si="37"/>
        <v>#N/A</v>
      </c>
      <c r="K65" s="20" t="e">
        <f t="shared" ca="1" si="37"/>
        <v>#N/A</v>
      </c>
      <c r="L65" s="20" t="e">
        <f t="shared" ca="1" si="37"/>
        <v>#N/A</v>
      </c>
      <c r="M65" s="20" t="e">
        <f t="shared" ca="1" si="37"/>
        <v>#N/A</v>
      </c>
    </row>
    <row r="66" spans="1:13" ht="15.6">
      <c r="A66" s="90"/>
      <c r="B66" s="90"/>
      <c r="C66" s="21" t="s">
        <v>50</v>
      </c>
      <c r="D66" s="22" t="e">
        <f ca="1">IFERROR(AVERAGEIFS(INDIRECT($D$59&amp;"!$AM$4:$AM$250"),INDIRECT($D$59&amp;"!$E$4:$E$250"),"&lt;="&amp;D62,INDIRECT($D$59&amp;"!$E$4:$E$250"),"&gt;="&amp;D61),NA())</f>
        <v>#N/A</v>
      </c>
      <c r="E66" s="22" t="e">
        <f ca="1">IFERROR(AVERAGEIFS(INDIRECT($D$59&amp;"!$AM$4:$AM$250"),INDIRECT($D$59&amp;"!$E$4:$E$250"),"&lt;="&amp;E62,INDIRECT($D$59&amp;"!$E$4:$E$250"),"&gt;="&amp;E61),NA())</f>
        <v>#N/A</v>
      </c>
      <c r="F66" s="22" t="e">
        <f ca="1">IFERROR(AVERAGEIFS(INDIRECT($D$59&amp;"!$AM$4:$AM$250"),INDIRECT($D$59&amp;"!$E$4:$E$250"),"&lt;="&amp;F62,INDIRECT($D$59&amp;"!$E$4:$E$250"),"&gt;="&amp;F61),NA())</f>
        <v>#N/A</v>
      </c>
      <c r="G66" s="22" t="e">
        <f ca="1">IFERROR(AVERAGEIFS(INDIRECT($D$59&amp;"!$AM$4:$AM$250"),INDIRECT($D$59&amp;"!$E$4:$E$250"),"&lt;="&amp;G62,INDIRECT($D$59&amp;"!$E$4:$E$250"),"&gt;="&amp;G61),NA())</f>
        <v>#N/A</v>
      </c>
      <c r="H66" s="22" t="e">
        <f ca="1">IFERROR(AVERAGEIFS(INDIRECT($D$59&amp;"!$AM$4:$AM$250"),INDIRECT($D$59&amp;"!$E$4:$E$250"),"&lt;="&amp;H62,INDIRECT($D$59&amp;"!$E$4:$E$250"),"&gt;="&amp;H61),NA())</f>
        <v>#N/A</v>
      </c>
      <c r="I66" s="22" t="e">
        <f ca="1">IFERROR(AVERAGEIFS(INDIRECT($I$59&amp;"!$AM$4:$AM$250"),INDIRECT($I$59&amp;"!$E$4:$E$250"),"&lt;="&amp;I62,INDIRECT($I$59&amp;"!$E$4:$E$250"),"&gt;="&amp;I61),NA())</f>
        <v>#N/A</v>
      </c>
      <c r="J66" s="22" t="e">
        <f ca="1">IFERROR(AVERAGEIFS(INDIRECT($I$59&amp;"!$AM$4:$AM$250"),INDIRECT($I$59&amp;"!$E$4:$E$250"),"&lt;="&amp;J62,INDIRECT($I$59&amp;"!$E$4:$E$250"),"&gt;="&amp;J61),NA())</f>
        <v>#N/A</v>
      </c>
      <c r="K66" s="22" t="e">
        <f ca="1">IFERROR(AVERAGEIFS(INDIRECT($I$59&amp;"!$AM$4:$AM$250"),INDIRECT($I$59&amp;"!$E$4:$E$250"),"&lt;="&amp;K62,INDIRECT($I$59&amp;"!$E$4:$E$250"),"&gt;="&amp;K61),NA())</f>
        <v>#N/A</v>
      </c>
      <c r="L66" s="22" t="e">
        <f ca="1">IFERROR(AVERAGEIFS(INDIRECT($I$59&amp;"!$AM$4:$AM$250"),INDIRECT($I$59&amp;"!$E$4:$E$250"),"&lt;="&amp;L62,INDIRECT($I$59&amp;"!$E$4:$E$250"),"&gt;="&amp;L61),NA())</f>
        <v>#N/A</v>
      </c>
      <c r="M66" s="22" t="e">
        <f ca="1">IFERROR(AVERAGEIFS(INDIRECT($I$59&amp;"!$AM$4:$AM$250"),INDIRECT($I$59&amp;"!$E$4:$E$250"),"&lt;="&amp;M62,INDIRECT($I$59&amp;"!$E$4:$E$250"),"&gt;="&amp;M61),NA())</f>
        <v>#N/A</v>
      </c>
    </row>
    <row r="67" spans="1:13" ht="28.95" customHeight="1">
      <c r="A67" s="76" t="s">
        <v>51</v>
      </c>
      <c r="B67" s="77"/>
      <c r="C67" s="15" t="s">
        <v>52</v>
      </c>
      <c r="D67" s="44" t="e">
        <f ca="1">IF(D$63&gt;0,COUNTIFS(INDIRECT($D$59&amp;"!$g$4:$g$250"),"NO",INDIRECT($D$59&amp;"!$E$4:$E$250"),"&lt;="&amp;D$62,INDIRECT($D$59&amp;"!$E$4:$E$250"),"&gt;="&amp;D$61),NA())</f>
        <v>#N/A</v>
      </c>
      <c r="E67" s="44" t="e">
        <f t="shared" ref="E67:H67" ca="1" si="38">IF(E$63&gt;0,COUNTIFS(INDIRECT($D$59&amp;"!$g$4:$g$250"),"NO",INDIRECT($D$59&amp;"!$E$4:$E$250"),"&lt;="&amp;E$62,INDIRECT($D$59&amp;"!$E$4:$E$250"),"&gt;="&amp;E$61),NA())</f>
        <v>#N/A</v>
      </c>
      <c r="F67" s="44" t="e">
        <f t="shared" ca="1" si="38"/>
        <v>#N/A</v>
      </c>
      <c r="G67" s="44" t="e">
        <f t="shared" ca="1" si="38"/>
        <v>#N/A</v>
      </c>
      <c r="H67" s="44" t="e">
        <f t="shared" ca="1" si="38"/>
        <v>#N/A</v>
      </c>
      <c r="I67" s="44" t="e">
        <f ca="1">IF(I$63&gt;0,COUNTIFS(INDIRECT($I$59&amp;"!$g$4:$g$250"),"NO",INDIRECT($I$59&amp;"!$E$4:$E$250"),"&lt;="&amp;I$62,INDIRECT($I$59&amp;"!$E$4:$E$250"),"&gt;="&amp;I$61),NA())</f>
        <v>#N/A</v>
      </c>
      <c r="J67" s="44" t="e">
        <f t="shared" ref="J67:M67" ca="1" si="39">IF(J$63&gt;0,COUNTIFS(INDIRECT($I$59&amp;"!$g$4:$g$250"),"NO",INDIRECT($I$59&amp;"!$E$4:$E$250"),"&lt;="&amp;J$62,INDIRECT($I$59&amp;"!$E$4:$E$250"),"&gt;="&amp;J$61),NA())</f>
        <v>#N/A</v>
      </c>
      <c r="K67" s="44" t="e">
        <f t="shared" ca="1" si="39"/>
        <v>#N/A</v>
      </c>
      <c r="L67" s="44" t="e">
        <f t="shared" ca="1" si="39"/>
        <v>#N/A</v>
      </c>
      <c r="M67" s="44" t="e">
        <f t="shared" ca="1" si="39"/>
        <v>#N/A</v>
      </c>
    </row>
    <row r="68" spans="1:13" ht="43.2">
      <c r="A68" s="78"/>
      <c r="B68" s="79"/>
      <c r="C68" s="15" t="s">
        <v>53</v>
      </c>
      <c r="D68" s="44" t="e">
        <f ca="1">IF(D$63&gt;0,COUNTIFS(INDIRECT($D$59&amp;"!$h$4:$h$250"),"NO",INDIRECT($D$59&amp;"!$E$4:$E$250"),"&lt;="&amp;D$62,INDIRECT($D$59&amp;"!$E$4:$E$250"),"&gt;="&amp;D$61),NA())</f>
        <v>#N/A</v>
      </c>
      <c r="E68" s="44" t="e">
        <f ca="1">IF(E$63&gt;0,COUNTIFS(INDIRECT($D$59&amp;"!$h$4:$h$250"),"NO",INDIRECT($D$59&amp;"!$E$4:$E$250"),"&lt;="&amp;E$62,INDIRECT($D$59&amp;"!$E$4:$E$250"),"&gt;="&amp;E$61),NA())</f>
        <v>#N/A</v>
      </c>
      <c r="F68" s="44" t="e">
        <f ca="1">IF(F$63&gt;0,COUNTIFS(INDIRECT($D$59&amp;"!$h$4:$h$250"),"NO",INDIRECT($D$59&amp;"!$E$4:$E$250"),"&lt;="&amp;F$62,INDIRECT($D$59&amp;"!$E$4:$E$250"),"&gt;="&amp;F$61),NA())</f>
        <v>#N/A</v>
      </c>
      <c r="G68" s="44" t="e">
        <f ca="1">IF(G$63&gt;0,COUNTIFS(INDIRECT($D$59&amp;"!$h$4:$h$250"),"NO",INDIRECT($D$59&amp;"!$E$4:$E$250"),"&lt;="&amp;G$62,INDIRECT($D$59&amp;"!$E$4:$E$250"),"&gt;="&amp;G$61),NA())</f>
        <v>#N/A</v>
      </c>
      <c r="H68" s="44" t="e">
        <f ca="1">IF(H$63&gt;0,COUNTIFS(INDIRECT($D$59&amp;"!$h$4:$h$250"),"NO",INDIRECT($D$59&amp;"!$E$4:$E$250"),"&lt;="&amp;H$62,INDIRECT($D$59&amp;"!$E$4:$E$250"),"&gt;="&amp;H$61),NA())</f>
        <v>#N/A</v>
      </c>
      <c r="I68" s="44" t="e">
        <f ca="1">IF(I$63&gt;0,COUNTIFS(INDIRECT($I$59&amp;"!$h$4:$h$250"),"NO",INDIRECT($I$59&amp;"!$E$4:$E$250"),"&lt;="&amp;I$62,INDIRECT($I$59&amp;"!$E$4:$E$250"),"&gt;="&amp;I$61),NA())</f>
        <v>#N/A</v>
      </c>
      <c r="J68" s="44" t="e">
        <f ca="1">IF(J$63&gt;0,COUNTIFS(INDIRECT($I$59&amp;"!$h$4:$h$250"),"NO",INDIRECT($I$59&amp;"!$E$4:$E$250"),"&lt;="&amp;J$62,INDIRECT($I$59&amp;"!$E$4:$E$250"),"&gt;="&amp;J$61),NA())</f>
        <v>#N/A</v>
      </c>
      <c r="K68" s="44" t="e">
        <f ca="1">IF(K$63&gt;0,COUNTIFS(INDIRECT($I$59&amp;"!$h$4:$h$250"),"NO",INDIRECT($I$59&amp;"!$E$4:$E$250"),"&lt;="&amp;K$62,INDIRECT($I$59&amp;"!$E$4:$E$250"),"&gt;="&amp;K$61),NA())</f>
        <v>#N/A</v>
      </c>
      <c r="L68" s="44" t="e">
        <f ca="1">IF(L$63&gt;0,COUNTIFS(INDIRECT($I$59&amp;"!$h$4:$h$250"),"NO",INDIRECT($I$59&amp;"!$E$4:$E$250"),"&lt;="&amp;L$62,INDIRECT($I$59&amp;"!$E$4:$E$250"),"&gt;="&amp;L$61),NA())</f>
        <v>#N/A</v>
      </c>
      <c r="M68" s="44" t="e">
        <f ca="1">IF(M$63&gt;0,COUNTIFS(INDIRECT($I$59&amp;"!$h$4:$h$250"),"NO",INDIRECT($I$59&amp;"!$E$4:$E$250"),"&lt;="&amp;M$62,INDIRECT($I$59&amp;"!$E$4:$E$250"),"&gt;="&amp;M$61),NA())</f>
        <v>#N/A</v>
      </c>
    </row>
    <row r="69" spans="1:13" ht="28.8">
      <c r="A69" s="76" t="s">
        <v>54</v>
      </c>
      <c r="B69" s="77"/>
      <c r="C69" s="15" t="s">
        <v>55</v>
      </c>
      <c r="D69" s="44" t="e">
        <f ca="1">IF(D$63&gt;0,COUNTIFS(INDIRECT($D$59&amp;"!$i$4:$i$250"),"NO",INDIRECT($D$59&amp;"!$E$4:$E$250"),"&lt;="&amp;D$62,INDIRECT($D$59&amp;"!$E$4:$E$250"),"&gt;="&amp;D$61),NA())</f>
        <v>#N/A</v>
      </c>
      <c r="E69" s="44" t="e">
        <f ca="1">IF(E$63&gt;0,COUNTIFS(INDIRECT($D$59&amp;"!$i$4:$i$250"),"NO",INDIRECT($D$59&amp;"!$E$4:$E$250"),"&lt;="&amp;E$62,INDIRECT($D$59&amp;"!$E$4:$E$250"),"&gt;="&amp;E$61),NA())</f>
        <v>#N/A</v>
      </c>
      <c r="F69" s="44" t="e">
        <f ca="1">IF(F$63&gt;0,COUNTIFS(INDIRECT($D$59&amp;"!$i$4:$i$250"),"NO",INDIRECT($D$59&amp;"!$E$4:$E$250"),"&lt;="&amp;F$62,INDIRECT($D$59&amp;"!$E$4:$E$250"),"&gt;="&amp;F$61),NA())</f>
        <v>#N/A</v>
      </c>
      <c r="G69" s="44" t="e">
        <f ca="1">IF(G$63&gt;0,COUNTIFS(INDIRECT($D$59&amp;"!$i$4:$i$250"),"NO",INDIRECT($D$59&amp;"!$E$4:$E$250"),"&lt;="&amp;G$62,INDIRECT($D$59&amp;"!$E$4:$E$250"),"&gt;="&amp;G$61),NA())</f>
        <v>#N/A</v>
      </c>
      <c r="H69" s="44" t="e">
        <f ca="1">IF(H$63&gt;0,COUNTIFS(INDIRECT($D$59&amp;"!$i$4:$i$250"),"NO",INDIRECT($D$59&amp;"!$E$4:$E$250"),"&lt;="&amp;H$62,INDIRECT($D$59&amp;"!$E$4:$E$250"),"&gt;="&amp;H$61),NA())</f>
        <v>#N/A</v>
      </c>
      <c r="I69" s="44" t="e">
        <f ca="1">IF(I$63&gt;0,COUNTIFS(INDIRECT($I$59&amp;"!$i$4:$i$250"),"NO",INDIRECT($I$59&amp;"!$E$4:$E$250"),"&lt;="&amp;I$62,INDIRECT($I$59&amp;"!$E$4:$E$250"),"&gt;="&amp;I$61),NA())</f>
        <v>#N/A</v>
      </c>
      <c r="J69" s="44" t="e">
        <f ca="1">IF(J$63&gt;0,COUNTIFS(INDIRECT($I$59&amp;"!$i$4:$i$250"),"NO",INDIRECT($I$59&amp;"!$E$4:$E$250"),"&lt;="&amp;J$62,INDIRECT($I$59&amp;"!$E$4:$E$250"),"&gt;="&amp;J$61),NA())</f>
        <v>#N/A</v>
      </c>
      <c r="K69" s="44" t="e">
        <f ca="1">IF(K$63&gt;0,COUNTIFS(INDIRECT($I$59&amp;"!$i$4:$i$250"),"NO",INDIRECT($I$59&amp;"!$E$4:$E$250"),"&lt;="&amp;K$62,INDIRECT($I$59&amp;"!$E$4:$E$250"),"&gt;="&amp;K$61),NA())</f>
        <v>#N/A</v>
      </c>
      <c r="L69" s="44" t="e">
        <f ca="1">IF(L$63&gt;0,COUNTIFS(INDIRECT($I$59&amp;"!$i$4:$i$250"),"NO",INDIRECT($I$59&amp;"!$E$4:$E$250"),"&lt;="&amp;L$62,INDIRECT($I$59&amp;"!$E$4:$E$250"),"&gt;="&amp;L$61),NA())</f>
        <v>#N/A</v>
      </c>
      <c r="M69" s="44" t="e">
        <f ca="1">IF(M$63&gt;0,COUNTIFS(INDIRECT($I$59&amp;"!$i$4:$i$250"),"NO",INDIRECT($I$59&amp;"!$E$4:$E$250"),"&lt;="&amp;M$62,INDIRECT($I$59&amp;"!$E$4:$E$250"),"&gt;="&amp;M$61),NA())</f>
        <v>#N/A</v>
      </c>
    </row>
    <row r="70" spans="1:13" ht="15.6">
      <c r="A70" s="78"/>
      <c r="B70" s="79"/>
      <c r="C70" s="15" t="s">
        <v>56</v>
      </c>
      <c r="D70" s="44" t="e">
        <f ca="1">IF(D$63&gt;0,COUNTIFS(INDIRECT($D$59&amp;"!$j$4:$j$250"),"NO",INDIRECT($D$59&amp;"!$E$4:$E$250"),"&lt;="&amp;D$62,INDIRECT($D$59&amp;"!$E$4:$E$250"),"&gt;="&amp;D$61),NA())</f>
        <v>#N/A</v>
      </c>
      <c r="E70" s="44" t="e">
        <f ca="1">IF(E$63&gt;0,COUNTIFS(INDIRECT($D$59&amp;"!$j$4:$j$250"),"NO",INDIRECT($D$59&amp;"!$E$4:$E$250"),"&lt;="&amp;E$62,INDIRECT($D$59&amp;"!$E$4:$E$250"),"&gt;="&amp;E$61),NA())</f>
        <v>#N/A</v>
      </c>
      <c r="F70" s="44" t="e">
        <f ca="1">IF(F$63&gt;0,COUNTIFS(INDIRECT($D$59&amp;"!$j$4:$j$250"),"NO",INDIRECT($D$59&amp;"!$E$4:$E$250"),"&lt;="&amp;F$62,INDIRECT($D$59&amp;"!$E$4:$E$250"),"&gt;="&amp;F$61),NA())</f>
        <v>#N/A</v>
      </c>
      <c r="G70" s="44" t="e">
        <f ca="1">IF(G$63&gt;0,COUNTIFS(INDIRECT($D$59&amp;"!$j$4:$j$250"),"NO",INDIRECT($D$59&amp;"!$E$4:$E$250"),"&lt;="&amp;G$62,INDIRECT($D$59&amp;"!$E$4:$E$250"),"&gt;="&amp;G$61),NA())</f>
        <v>#N/A</v>
      </c>
      <c r="H70" s="44" t="e">
        <f ca="1">IF(H$63&gt;0,COUNTIFS(INDIRECT($D$59&amp;"!$j$4:$j$250"),"NO",INDIRECT($D$59&amp;"!$E$4:$E$250"),"&lt;="&amp;H$62,INDIRECT($D$59&amp;"!$E$4:$E$250"),"&gt;="&amp;H$61),NA())</f>
        <v>#N/A</v>
      </c>
      <c r="I70" s="44" t="e">
        <f ca="1">IF(I$63&gt;0,COUNTIFS(INDIRECT($I$59&amp;"!$j$4:$j$250"),"NO",INDIRECT($I$59&amp;"!$E$4:$E$250"),"&lt;="&amp;I$62,INDIRECT($I$59&amp;"!$E$4:$E$250"),"&gt;="&amp;I$61),NA())</f>
        <v>#N/A</v>
      </c>
      <c r="J70" s="44" t="e">
        <f ca="1">IF(J$63&gt;0,COUNTIFS(INDIRECT($I$59&amp;"!$j$4:$j$250"),"NO",INDIRECT($I$59&amp;"!$E$4:$E$250"),"&lt;="&amp;J$62,INDIRECT($I$59&amp;"!$E$4:$E$250"),"&gt;="&amp;J$61),NA())</f>
        <v>#N/A</v>
      </c>
      <c r="K70" s="44" t="e">
        <f ca="1">IF(K$63&gt;0,COUNTIFS(INDIRECT($I$59&amp;"!$j$4:$j$250"),"NO",INDIRECT($I$59&amp;"!$E$4:$E$250"),"&lt;="&amp;K$62,INDIRECT($I$59&amp;"!$E$4:$E$250"),"&gt;="&amp;K$61),NA())</f>
        <v>#N/A</v>
      </c>
      <c r="L70" s="44" t="e">
        <f ca="1">IF(L$63&gt;0,COUNTIFS(INDIRECT($I$59&amp;"!$j$4:$j$250"),"NO",INDIRECT($I$59&amp;"!$E$4:$E$250"),"&lt;="&amp;L$62,INDIRECT($I$59&amp;"!$E$4:$E$250"),"&gt;="&amp;L$61),NA())</f>
        <v>#N/A</v>
      </c>
      <c r="M70" s="44" t="e">
        <f ca="1">IF(M$63&gt;0,COUNTIFS(INDIRECT($I$59&amp;"!$j$4:$j$250"),"NO",INDIRECT($I$59&amp;"!$E$4:$E$250"),"&lt;="&amp;M$62,INDIRECT($I$59&amp;"!$E$4:$E$250"),"&gt;="&amp;M$61),NA())</f>
        <v>#N/A</v>
      </c>
    </row>
    <row r="71" spans="1:13" ht="28.8">
      <c r="A71" s="76" t="s">
        <v>57</v>
      </c>
      <c r="B71" s="77"/>
      <c r="C71" s="15" t="s">
        <v>58</v>
      </c>
      <c r="D71" s="44" t="e">
        <f ca="1">IF(D$63&gt;0,COUNTIFS(INDIRECT($D$59&amp;"!$k$4:$k$250"),"NO",INDIRECT($D$59&amp;"!$E$4:$E$250"),"&lt;="&amp;D$62,INDIRECT($D$59&amp;"!$E$4:$E$250"),"&gt;="&amp;D$61),NA())</f>
        <v>#N/A</v>
      </c>
      <c r="E71" s="44" t="e">
        <f ca="1">IF(E$63&gt;0,COUNTIFS(INDIRECT($D$59&amp;"!$k$4:$k$250"),"NO",INDIRECT($D$59&amp;"!$E$4:$E$250"),"&lt;="&amp;E$62,INDIRECT($D$59&amp;"!$E$4:$E$250"),"&gt;="&amp;E$61),NA())</f>
        <v>#N/A</v>
      </c>
      <c r="F71" s="44" t="e">
        <f ca="1">IF(F$63&gt;0,COUNTIFS(INDIRECT($D$59&amp;"!$k$4:$k$250"),"NO",INDIRECT($D$59&amp;"!$E$4:$E$250"),"&lt;="&amp;F$62,INDIRECT($D$59&amp;"!$E$4:$E$250"),"&gt;="&amp;F$61),NA())</f>
        <v>#N/A</v>
      </c>
      <c r="G71" s="44" t="e">
        <f ca="1">IF(G$63&gt;0,COUNTIFS(INDIRECT($D$59&amp;"!$k$4:$k$250"),"NO",INDIRECT($D$59&amp;"!$E$4:$E$250"),"&lt;="&amp;G$62,INDIRECT($D$59&amp;"!$E$4:$E$250"),"&gt;="&amp;G$61),NA())</f>
        <v>#N/A</v>
      </c>
      <c r="H71" s="44" t="e">
        <f ca="1">IF(H$63&gt;0,COUNTIFS(INDIRECT($D$59&amp;"!$k$4:$k$250"),"NO",INDIRECT($D$59&amp;"!$E$4:$E$250"),"&lt;="&amp;H$62,INDIRECT($D$59&amp;"!$E$4:$E$250"),"&gt;="&amp;H$61),NA())</f>
        <v>#N/A</v>
      </c>
      <c r="I71" s="44" t="e">
        <f ca="1">IF(I$63&gt;0,COUNTIFS(INDIRECT($I$59&amp;"!$k$4:$k$250"),"NO",INDIRECT($I$59&amp;"!$E$4:$E$250"),"&lt;="&amp;I$62,INDIRECT($I$59&amp;"!$E$4:$E$250"),"&gt;="&amp;I$61),NA())</f>
        <v>#N/A</v>
      </c>
      <c r="J71" s="44" t="e">
        <f ca="1">IF(J$63&gt;0,COUNTIFS(INDIRECT($I$59&amp;"!$k$4:$k$250"),"NO",INDIRECT($I$59&amp;"!$E$4:$E$250"),"&lt;="&amp;J$62,INDIRECT($I$59&amp;"!$E$4:$E$250"),"&gt;="&amp;J$61),NA())</f>
        <v>#N/A</v>
      </c>
      <c r="K71" s="44" t="e">
        <f ca="1">IF(K$63&gt;0,COUNTIFS(INDIRECT($I$59&amp;"!$k$4:$k$250"),"NO",INDIRECT($I$59&amp;"!$E$4:$E$250"),"&lt;="&amp;K$62,INDIRECT($I$59&amp;"!$E$4:$E$250"),"&gt;="&amp;K$61),NA())</f>
        <v>#N/A</v>
      </c>
      <c r="L71" s="44" t="e">
        <f ca="1">IF(L$63&gt;0,COUNTIFS(INDIRECT($I$59&amp;"!$k$4:$k$250"),"NO",INDIRECT($I$59&amp;"!$E$4:$E$250"),"&lt;="&amp;L$62,INDIRECT($I$59&amp;"!$E$4:$E$250"),"&gt;="&amp;L$61),NA())</f>
        <v>#N/A</v>
      </c>
      <c r="M71" s="44" t="e">
        <f ca="1">IF(M$63&gt;0,COUNTIFS(INDIRECT($I$59&amp;"!$k$4:$k$250"),"NO",INDIRECT($I$59&amp;"!$E$4:$E$250"),"&lt;="&amp;M$62,INDIRECT($I$59&amp;"!$E$4:$E$250"),"&gt;="&amp;M$61),NA())</f>
        <v>#N/A</v>
      </c>
    </row>
    <row r="72" spans="1:13" ht="15.6">
      <c r="A72" s="80"/>
      <c r="B72" s="81"/>
      <c r="C72" s="60" t="s">
        <v>59</v>
      </c>
      <c r="D72" s="44" t="e">
        <f ca="1">IF(D$63&gt;0,COUNTIFS(INDIRECT($D$59&amp;"!$l$4:$l$250"),"NO",INDIRECT($D$59&amp;"!$E$4:$E$250"),"&lt;="&amp;D$62,INDIRECT($D$59&amp;"!$E$4:$E$250"),"&gt;="&amp;D$61),NA())</f>
        <v>#N/A</v>
      </c>
      <c r="E72" s="44" t="e">
        <f ca="1">IF(E$63&gt;0,COUNTIFS(INDIRECT($D$59&amp;"!$l$4:$l$250"),"NO",INDIRECT($D$59&amp;"!$E$4:$E$250"),"&lt;="&amp;E$62,INDIRECT($D$59&amp;"!$E$4:$E$250"),"&gt;="&amp;E$61),NA())</f>
        <v>#N/A</v>
      </c>
      <c r="F72" s="44" t="e">
        <f ca="1">IF(F$63&gt;0,COUNTIFS(INDIRECT($D$59&amp;"!$l$4:$l$250"),"NO",INDIRECT($D$59&amp;"!$E$4:$E$250"),"&lt;="&amp;F$62,INDIRECT($D$59&amp;"!$E$4:$E$250"),"&gt;="&amp;F$61),NA())</f>
        <v>#N/A</v>
      </c>
      <c r="G72" s="44" t="e">
        <f ca="1">IF(G$63&gt;0,COUNTIFS(INDIRECT($D$59&amp;"!$l$4:$l$250"),"NO",INDIRECT($D$59&amp;"!$E$4:$E$250"),"&lt;="&amp;G$62,INDIRECT($D$59&amp;"!$E$4:$E$250"),"&gt;="&amp;G$61),NA())</f>
        <v>#N/A</v>
      </c>
      <c r="H72" s="44" t="e">
        <f ca="1">IF(H$63&gt;0,COUNTIFS(INDIRECT($D$59&amp;"!$l$4:$l$250"),"NO",INDIRECT($D$59&amp;"!$E$4:$E$250"),"&lt;="&amp;H$62,INDIRECT($D$59&amp;"!$E$4:$E$250"),"&gt;="&amp;H$61),NA())</f>
        <v>#N/A</v>
      </c>
      <c r="I72" s="44" t="e">
        <f ca="1">IF(I$63&gt;0,COUNTIFS(INDIRECT($I$59&amp;"!$l$4:$l$250"),"NO",INDIRECT($I$59&amp;"!$E$4:$E$250"),"&lt;="&amp;I$62,INDIRECT($I$59&amp;"!$E$4:$E$250"),"&gt;="&amp;I$61),NA())</f>
        <v>#N/A</v>
      </c>
      <c r="J72" s="44" t="e">
        <f ca="1">IF(J$63&gt;0,COUNTIFS(INDIRECT($I$59&amp;"!$l$4:$l$250"),"NO",INDIRECT($I$59&amp;"!$E$4:$E$250"),"&lt;="&amp;J$62,INDIRECT($I$59&amp;"!$E$4:$E$250"),"&gt;="&amp;J$61),NA())</f>
        <v>#N/A</v>
      </c>
      <c r="K72" s="44" t="e">
        <f ca="1">IF(K$63&gt;0,COUNTIFS(INDIRECT($I$59&amp;"!$l$4:$l$250"),"NO",INDIRECT($I$59&amp;"!$E$4:$E$250"),"&lt;="&amp;K$62,INDIRECT($I$59&amp;"!$E$4:$E$250"),"&gt;="&amp;K$61),NA())</f>
        <v>#N/A</v>
      </c>
      <c r="L72" s="44" t="e">
        <f ca="1">IF(L$63&gt;0,COUNTIFS(INDIRECT($I$59&amp;"!$l$4:$l$250"),"NO",INDIRECT($I$59&amp;"!$E$4:$E$250"),"&lt;="&amp;L$62,INDIRECT($I$59&amp;"!$E$4:$E$250"),"&gt;="&amp;L$61),NA())</f>
        <v>#N/A</v>
      </c>
      <c r="M72" s="44" t="e">
        <f ca="1">IF(M$63&gt;0,COUNTIFS(INDIRECT($I$59&amp;"!$l$4:$l$250"),"NO",INDIRECT($I$59&amp;"!$E$4:$E$250"),"&lt;="&amp;M$62,INDIRECT($I$59&amp;"!$E$4:$E$250"),"&gt;="&amp;M$61),NA())</f>
        <v>#N/A</v>
      </c>
    </row>
    <row r="73" spans="1:13" ht="15.6">
      <c r="A73" s="80"/>
      <c r="B73" s="81"/>
      <c r="C73" s="60" t="s">
        <v>60</v>
      </c>
      <c r="D73" s="44" t="e">
        <f ca="1">IF(D$63&gt;0,COUNTIFS(INDIRECT($D$59&amp;"!$m$4:$m$250"),"NO",INDIRECT($D$59&amp;"!$E$4:$E$250"),"&lt;="&amp;D$62,INDIRECT($D$59&amp;"!$E$4:$E$250"),"&gt;="&amp;D$61),NA())</f>
        <v>#N/A</v>
      </c>
      <c r="E73" s="44" t="e">
        <f ca="1">IF(E$63&gt;0,COUNTIFS(INDIRECT($D$59&amp;"!$m$4:$m$250"),"NO",INDIRECT($D$59&amp;"!$E$4:$E$250"),"&lt;="&amp;E$62,INDIRECT($D$59&amp;"!$E$4:$E$250"),"&gt;="&amp;E$61),NA())</f>
        <v>#N/A</v>
      </c>
      <c r="F73" s="44" t="e">
        <f ca="1">IF(F$63&gt;0,COUNTIFS(INDIRECT($D$59&amp;"!$m$4:$m$250"),"NO",INDIRECT($D$59&amp;"!$E$4:$E$250"),"&lt;="&amp;F$62,INDIRECT($D$59&amp;"!$E$4:$E$250"),"&gt;="&amp;F$61),NA())</f>
        <v>#N/A</v>
      </c>
      <c r="G73" s="44" t="e">
        <f ca="1">IF(G$63&gt;0,COUNTIFS(INDIRECT($D$59&amp;"!$m$4:$m$250"),"NO",INDIRECT($D$59&amp;"!$E$4:$E$250"),"&lt;="&amp;G$62,INDIRECT($D$59&amp;"!$E$4:$E$250"),"&gt;="&amp;G$61),NA())</f>
        <v>#N/A</v>
      </c>
      <c r="H73" s="44" t="e">
        <f ca="1">IF(H$63&gt;0,COUNTIFS(INDIRECT($D$59&amp;"!$m$4:$m$250"),"NO",INDIRECT($D$59&amp;"!$E$4:$E$250"),"&lt;="&amp;H$62,INDIRECT($D$59&amp;"!$E$4:$E$250"),"&gt;="&amp;H$61),NA())</f>
        <v>#N/A</v>
      </c>
      <c r="I73" s="44" t="e">
        <f ca="1">IF(I$63&gt;0,COUNTIFS(INDIRECT($I$59&amp;"!$m$4:$m$250"),"NO",INDIRECT($I$59&amp;"!$E$4:$E$250"),"&lt;="&amp;I$62,INDIRECT($I$59&amp;"!$E$4:$E$250"),"&gt;="&amp;I$61),NA())</f>
        <v>#N/A</v>
      </c>
      <c r="J73" s="44" t="e">
        <f ca="1">IF(J$63&gt;0,COUNTIFS(INDIRECT($I$59&amp;"!$m$4:$m$250"),"NO",INDIRECT($I$59&amp;"!$E$4:$E$250"),"&lt;="&amp;J$62,INDIRECT($I$59&amp;"!$E$4:$E$250"),"&gt;="&amp;J$61),NA())</f>
        <v>#N/A</v>
      </c>
      <c r="K73" s="44" t="e">
        <f ca="1">IF(K$63&gt;0,COUNTIFS(INDIRECT($I$59&amp;"!$m$4:$m$250"),"NO",INDIRECT($I$59&amp;"!$E$4:$E$250"),"&lt;="&amp;K$62,INDIRECT($I$59&amp;"!$E$4:$E$250"),"&gt;="&amp;K$61),NA())</f>
        <v>#N/A</v>
      </c>
      <c r="L73" s="44" t="e">
        <f ca="1">IF(L$63&gt;0,COUNTIFS(INDIRECT($I$59&amp;"!$m$4:$m$250"),"NO",INDIRECT($I$59&amp;"!$E$4:$E$250"),"&lt;="&amp;L$62,INDIRECT($I$59&amp;"!$E$4:$E$250"),"&gt;="&amp;L$61),NA())</f>
        <v>#N/A</v>
      </c>
      <c r="M73" s="44" t="e">
        <f ca="1">IF(M$63&gt;0,COUNTIFS(INDIRECT($I$59&amp;"!$m$4:$m$250"),"NO",INDIRECT($I$59&amp;"!$E$4:$E$250"),"&lt;="&amp;M$62,INDIRECT($I$59&amp;"!$E$4:$E$250"),"&gt;="&amp;M$61),NA())</f>
        <v>#N/A</v>
      </c>
    </row>
    <row r="74" spans="1:13" ht="15.6">
      <c r="A74" s="80"/>
      <c r="B74" s="81"/>
      <c r="C74" s="60" t="s">
        <v>61</v>
      </c>
      <c r="D74" s="44" t="e">
        <f ca="1">IF(D$63&gt;0,COUNTIFS(INDIRECT($D$59&amp;"!$n$4:$n$250"),"NO",INDIRECT($D$59&amp;"!$E$4:$E$250"),"&lt;="&amp;D$62,INDIRECT($D$59&amp;"!$E$4:$E$250"),"&gt;="&amp;D$61),NA())</f>
        <v>#N/A</v>
      </c>
      <c r="E74" s="44" t="e">
        <f ca="1">IF(E$63&gt;0,COUNTIFS(INDIRECT($D$59&amp;"!$n$4:$n$250"),"NO",INDIRECT($D$59&amp;"!$E$4:$E$250"),"&lt;="&amp;E$62,INDIRECT($D$59&amp;"!$E$4:$E$250"),"&gt;="&amp;E$61),NA())</f>
        <v>#N/A</v>
      </c>
      <c r="F74" s="44" t="e">
        <f ca="1">IF(F$63&gt;0,COUNTIFS(INDIRECT($D$59&amp;"!$n$4:$n$250"),"NO",INDIRECT($D$59&amp;"!$E$4:$E$250"),"&lt;="&amp;F$62,INDIRECT($D$59&amp;"!$E$4:$E$250"),"&gt;="&amp;F$61),NA())</f>
        <v>#N/A</v>
      </c>
      <c r="G74" s="44" t="e">
        <f ca="1">IF(G$63&gt;0,COUNTIFS(INDIRECT($D$59&amp;"!$n$4:$n$250"),"NO",INDIRECT($D$59&amp;"!$E$4:$E$250"),"&lt;="&amp;G$62,INDIRECT($D$59&amp;"!$E$4:$E$250"),"&gt;="&amp;G$61),NA())</f>
        <v>#N/A</v>
      </c>
      <c r="H74" s="44" t="e">
        <f ca="1">IF(H$63&gt;0,COUNTIFS(INDIRECT($D$59&amp;"!$n$4:$n$250"),"NO",INDIRECT($D$59&amp;"!$E$4:$E$250"),"&lt;="&amp;H$62,INDIRECT($D$59&amp;"!$E$4:$E$250"),"&gt;="&amp;H$61),NA())</f>
        <v>#N/A</v>
      </c>
      <c r="I74" s="44" t="e">
        <f ca="1">IF(I$63&gt;0,COUNTIFS(INDIRECT($I$59&amp;"!$n$4:$n$250"),"NO",INDIRECT($I$59&amp;"!$E$4:$E$250"),"&lt;="&amp;I$62,INDIRECT($I$59&amp;"!$E$4:$E$250"),"&gt;="&amp;I$61),NA())</f>
        <v>#N/A</v>
      </c>
      <c r="J74" s="44" t="e">
        <f ca="1">IF(J$63&gt;0,COUNTIFS(INDIRECT($I$59&amp;"!$n$4:$n$250"),"NO",INDIRECT($I$59&amp;"!$E$4:$E$250"),"&lt;="&amp;J$62,INDIRECT($I$59&amp;"!$E$4:$E$250"),"&gt;="&amp;J$61),NA())</f>
        <v>#N/A</v>
      </c>
      <c r="K74" s="44" t="e">
        <f ca="1">IF(K$63&gt;0,COUNTIFS(INDIRECT($I$59&amp;"!$n$4:$n$250"),"NO",INDIRECT($I$59&amp;"!$E$4:$E$250"),"&lt;="&amp;K$62,INDIRECT($I$59&amp;"!$E$4:$E$250"),"&gt;="&amp;K$61),NA())</f>
        <v>#N/A</v>
      </c>
      <c r="L74" s="44" t="e">
        <f ca="1">IF(L$63&gt;0,COUNTIFS(INDIRECT($I$59&amp;"!$n$4:$n$250"),"NO",INDIRECT($I$59&amp;"!$E$4:$E$250"),"&lt;="&amp;L$62,INDIRECT($I$59&amp;"!$E$4:$E$250"),"&gt;="&amp;L$61),NA())</f>
        <v>#N/A</v>
      </c>
      <c r="M74" s="44" t="e">
        <f ca="1">IF(M$63&gt;0,COUNTIFS(INDIRECT($I$59&amp;"!$n$4:$n$250"),"NO",INDIRECT($I$59&amp;"!$E$4:$E$250"),"&lt;="&amp;M$62,INDIRECT($I$59&amp;"!$E$4:$E$250"),"&gt;="&amp;M$61),NA())</f>
        <v>#N/A</v>
      </c>
    </row>
    <row r="75" spans="1:13" ht="28.95" customHeight="1">
      <c r="A75" s="80"/>
      <c r="B75" s="81"/>
      <c r="C75" s="60" t="s">
        <v>62</v>
      </c>
      <c r="D75" s="44" t="e">
        <f ca="1">IF(D$63&gt;0,COUNTIFS(INDIRECT($D$59&amp;"!$o$4:$o$250"),"NO",INDIRECT($D$59&amp;"!$E$4:$E$250"),"&lt;="&amp;D$62,INDIRECT($D$59&amp;"!$E$4:$E$250"),"&gt;="&amp;D$61),NA())</f>
        <v>#N/A</v>
      </c>
      <c r="E75" s="44" t="e">
        <f ca="1">IF(E$63&gt;0,COUNTIFS(INDIRECT($D$59&amp;"!$o$4:$o$250"),"NO",INDIRECT($D$59&amp;"!$E$4:$E$250"),"&lt;="&amp;E$62,INDIRECT($D$59&amp;"!$E$4:$E$250"),"&gt;="&amp;E$61),NA())</f>
        <v>#N/A</v>
      </c>
      <c r="F75" s="44" t="e">
        <f ca="1">IF(F$63&gt;0,COUNTIFS(INDIRECT($D$59&amp;"!$o$4:$o$250"),"NO",INDIRECT($D$59&amp;"!$E$4:$E$250"),"&lt;="&amp;F$62,INDIRECT($D$59&amp;"!$E$4:$E$250"),"&gt;="&amp;F$61),NA())</f>
        <v>#N/A</v>
      </c>
      <c r="G75" s="44" t="e">
        <f ca="1">IF(G$63&gt;0,COUNTIFS(INDIRECT($D$59&amp;"!$o$4:$o$250"),"NO",INDIRECT($D$59&amp;"!$E$4:$E$250"),"&lt;="&amp;G$62,INDIRECT($D$59&amp;"!$E$4:$E$250"),"&gt;="&amp;G$61),NA())</f>
        <v>#N/A</v>
      </c>
      <c r="H75" s="44" t="e">
        <f ca="1">IF(H$63&gt;0,COUNTIFS(INDIRECT($D$59&amp;"!$o$4:$o$250"),"NO",INDIRECT($D$59&amp;"!$E$4:$E$250"),"&lt;="&amp;H$62,INDIRECT($D$59&amp;"!$E$4:$E$250"),"&gt;="&amp;H$61),NA())</f>
        <v>#N/A</v>
      </c>
      <c r="I75" s="44" t="e">
        <f ca="1">IF(I$63&gt;0,COUNTIFS(INDIRECT($I$59&amp;"!$o$4:$o$250"),"NO",INDIRECT($I$59&amp;"!$E$4:$E$250"),"&lt;="&amp;I$62,INDIRECT($I$59&amp;"!$E$4:$E$250"),"&gt;="&amp;I$61),NA())</f>
        <v>#N/A</v>
      </c>
      <c r="J75" s="44" t="e">
        <f ca="1">IF(J$63&gt;0,COUNTIFS(INDIRECT($I$59&amp;"!$o$4:$o$250"),"NO",INDIRECT($I$59&amp;"!$E$4:$E$250"),"&lt;="&amp;J$62,INDIRECT($I$59&amp;"!$E$4:$E$250"),"&gt;="&amp;J$61),NA())</f>
        <v>#N/A</v>
      </c>
      <c r="K75" s="44" t="e">
        <f ca="1">IF(K$63&gt;0,COUNTIFS(INDIRECT($I$59&amp;"!$o$4:$o$250"),"NO",INDIRECT($I$59&amp;"!$E$4:$E$250"),"&lt;="&amp;K$62,INDIRECT($I$59&amp;"!$E$4:$E$250"),"&gt;="&amp;K$61),NA())</f>
        <v>#N/A</v>
      </c>
      <c r="L75" s="44" t="e">
        <f ca="1">IF(L$63&gt;0,COUNTIFS(INDIRECT($I$59&amp;"!$o$4:$o$250"),"NO",INDIRECT($I$59&amp;"!$E$4:$E$250"),"&lt;="&amp;L$62,INDIRECT($I$59&amp;"!$E$4:$E$250"),"&gt;="&amp;L$61),NA())</f>
        <v>#N/A</v>
      </c>
      <c r="M75" s="44" t="e">
        <f ca="1">IF(M$63&gt;0,COUNTIFS(INDIRECT($I$59&amp;"!$o$4:$o$250"),"NO",INDIRECT($I$59&amp;"!$E$4:$E$250"),"&lt;="&amp;M$62,INDIRECT($I$59&amp;"!$E$4:$E$250"),"&gt;="&amp;M$61),NA())</f>
        <v>#N/A</v>
      </c>
    </row>
    <row r="76" spans="1:13" ht="15.6">
      <c r="A76" s="80"/>
      <c r="B76" s="81"/>
      <c r="C76" s="60" t="s">
        <v>63</v>
      </c>
      <c r="D76" s="44" t="e">
        <f ca="1">IF(D$63&gt;0,COUNTIFS(INDIRECT($D$59&amp;"!$p$4:$p$250"),"NO",INDIRECT($D$59&amp;"!$E$4:$E$250"),"&lt;="&amp;D$62,INDIRECT($D$59&amp;"!$E$4:$E$250"),"&gt;="&amp;D$61),NA())</f>
        <v>#N/A</v>
      </c>
      <c r="E76" s="44" t="e">
        <f ca="1">IF(E$63&gt;0,COUNTIFS(INDIRECT($D$59&amp;"!$p$4:$p$250"),"NO",INDIRECT($D$59&amp;"!$E$4:$E$250"),"&lt;="&amp;E$62,INDIRECT($D$59&amp;"!$E$4:$E$250"),"&gt;="&amp;E$61),NA())</f>
        <v>#N/A</v>
      </c>
      <c r="F76" s="44" t="e">
        <f ca="1">IF(F$63&gt;0,COUNTIFS(INDIRECT($D$59&amp;"!$p$4:$p$250"),"NO",INDIRECT($D$59&amp;"!$E$4:$E$250"),"&lt;="&amp;F$62,INDIRECT($D$59&amp;"!$E$4:$E$250"),"&gt;="&amp;F$61),NA())</f>
        <v>#N/A</v>
      </c>
      <c r="G76" s="44" t="e">
        <f ca="1">IF(G$63&gt;0,COUNTIFS(INDIRECT($D$59&amp;"!$p$4:$p$250"),"NO",INDIRECT($D$59&amp;"!$E$4:$E$250"),"&lt;="&amp;G$62,INDIRECT($D$59&amp;"!$E$4:$E$250"),"&gt;="&amp;G$61),NA())</f>
        <v>#N/A</v>
      </c>
      <c r="H76" s="44" t="e">
        <f ca="1">IF(H$63&gt;0,COUNTIFS(INDIRECT($D$59&amp;"!$p$4:$p$250"),"NO",INDIRECT($D$59&amp;"!$E$4:$E$250"),"&lt;="&amp;H$62,INDIRECT($D$59&amp;"!$E$4:$E$250"),"&gt;="&amp;H$61),NA())</f>
        <v>#N/A</v>
      </c>
      <c r="I76" s="44" t="e">
        <f ca="1">IF(I$63&gt;0,COUNTIFS(INDIRECT($I$59&amp;"!$p$4:$p$250"),"NO",INDIRECT($I$59&amp;"!$E$4:$E$250"),"&lt;="&amp;I$62,INDIRECT($I$59&amp;"!$E$4:$E$250"),"&gt;="&amp;I$61),NA())</f>
        <v>#N/A</v>
      </c>
      <c r="J76" s="44" t="e">
        <f ca="1">IF(J$63&gt;0,COUNTIFS(INDIRECT($I$59&amp;"!$p$4:$p$250"),"NO",INDIRECT($I$59&amp;"!$E$4:$E$250"),"&lt;="&amp;J$62,INDIRECT($I$59&amp;"!$E$4:$E$250"),"&gt;="&amp;J$61),NA())</f>
        <v>#N/A</v>
      </c>
      <c r="K76" s="44" t="e">
        <f ca="1">IF(K$63&gt;0,COUNTIFS(INDIRECT($I$59&amp;"!$p$4:$p$250"),"NO",INDIRECT($I$59&amp;"!$E$4:$E$250"),"&lt;="&amp;K$62,INDIRECT($I$59&amp;"!$E$4:$E$250"),"&gt;="&amp;K$61),NA())</f>
        <v>#N/A</v>
      </c>
      <c r="L76" s="44" t="e">
        <f ca="1">IF(L$63&gt;0,COUNTIFS(INDIRECT($I$59&amp;"!$p$4:$p$250"),"NO",INDIRECT($I$59&amp;"!$E$4:$E$250"),"&lt;="&amp;L$62,INDIRECT($I$59&amp;"!$E$4:$E$250"),"&gt;="&amp;L$61),NA())</f>
        <v>#N/A</v>
      </c>
      <c r="M76" s="44" t="e">
        <f ca="1">IF(M$63&gt;0,COUNTIFS(INDIRECT($I$59&amp;"!$p$4:$p$250"),"NO",INDIRECT($I$59&amp;"!$E$4:$E$250"),"&lt;="&amp;M$62,INDIRECT($I$59&amp;"!$E$4:$E$250"),"&gt;="&amp;M$61),NA())</f>
        <v>#N/A</v>
      </c>
    </row>
    <row r="77" spans="1:13" ht="15.6" customHeight="1">
      <c r="A77" s="80"/>
      <c r="B77" s="81"/>
      <c r="C77" s="60" t="s">
        <v>64</v>
      </c>
      <c r="D77" s="44" t="e">
        <f ca="1">IF(D$63&gt;0,COUNTIFS(INDIRECT($D$59&amp;"!$q$4:$q$250"),"NO",INDIRECT($D$59&amp;"!$E$4:$E$250"),"&lt;="&amp;D$62,INDIRECT($D$59&amp;"!$E$4:$E$250"),"&gt;="&amp;D$61),NA())</f>
        <v>#N/A</v>
      </c>
      <c r="E77" s="44" t="e">
        <f ca="1">IF(E$63&gt;0,COUNTIFS(INDIRECT($D$59&amp;"!$q$4:$q$250"),"NO",INDIRECT($D$59&amp;"!$E$4:$E$250"),"&lt;="&amp;E$62,INDIRECT($D$59&amp;"!$E$4:$E$250"),"&gt;="&amp;E$61),NA())</f>
        <v>#N/A</v>
      </c>
      <c r="F77" s="44" t="e">
        <f ca="1">IF(F$63&gt;0,COUNTIFS(INDIRECT($D$59&amp;"!$q$4:$q$250"),"NO",INDIRECT($D$59&amp;"!$E$4:$E$250"),"&lt;="&amp;F$62,INDIRECT($D$59&amp;"!$E$4:$E$250"),"&gt;="&amp;F$61),NA())</f>
        <v>#N/A</v>
      </c>
      <c r="G77" s="44" t="e">
        <f ca="1">IF(G$63&gt;0,COUNTIFS(INDIRECT($D$59&amp;"!$q$4:$q$250"),"NO",INDIRECT($D$59&amp;"!$E$4:$E$250"),"&lt;="&amp;G$62,INDIRECT($D$59&amp;"!$E$4:$E$250"),"&gt;="&amp;G$61),NA())</f>
        <v>#N/A</v>
      </c>
      <c r="H77" s="44" t="e">
        <f ca="1">IF(H$63&gt;0,COUNTIFS(INDIRECT($D$59&amp;"!$q$4:$q$250"),"NO",INDIRECT($D$59&amp;"!$E$4:$E$250"),"&lt;="&amp;H$62,INDIRECT($D$59&amp;"!$E$4:$E$250"),"&gt;="&amp;H$61),NA())</f>
        <v>#N/A</v>
      </c>
      <c r="I77" s="44" t="e">
        <f ca="1">IF(I$63&gt;0,COUNTIFS(INDIRECT($I$59&amp;"!$q$4:$q$250"),"NO",INDIRECT($I$59&amp;"!$E$4:$E$250"),"&lt;="&amp;I$62,INDIRECT($I$59&amp;"!$E$4:$E$250"),"&gt;="&amp;I$61),NA())</f>
        <v>#N/A</v>
      </c>
      <c r="J77" s="44" t="e">
        <f ca="1">IF(J$63&gt;0,COUNTIFS(INDIRECT($I$59&amp;"!$q$4:$q$250"),"NO",INDIRECT($I$59&amp;"!$E$4:$E$250"),"&lt;="&amp;J$62,INDIRECT($I$59&amp;"!$E$4:$E$250"),"&gt;="&amp;J$61),NA())</f>
        <v>#N/A</v>
      </c>
      <c r="K77" s="44" t="e">
        <f ca="1">IF(K$63&gt;0,COUNTIFS(INDIRECT($I$59&amp;"!$q$4:$q$250"),"NO",INDIRECT($I$59&amp;"!$E$4:$E$250"),"&lt;="&amp;K$62,INDIRECT($I$59&amp;"!$E$4:$E$250"),"&gt;="&amp;K$61),NA())</f>
        <v>#N/A</v>
      </c>
      <c r="L77" s="44" t="e">
        <f ca="1">IF(L$63&gt;0,COUNTIFS(INDIRECT($I$59&amp;"!$q$4:$q$250"),"NO",INDIRECT($I$59&amp;"!$E$4:$E$250"),"&lt;="&amp;L$62,INDIRECT($I$59&amp;"!$E$4:$E$250"),"&gt;="&amp;L$61),NA())</f>
        <v>#N/A</v>
      </c>
      <c r="M77" s="44" t="e">
        <f ca="1">IF(M$63&gt;0,COUNTIFS(INDIRECT($I$59&amp;"!$q$4:$q$250"),"NO",INDIRECT($I$59&amp;"!$E$4:$E$250"),"&lt;="&amp;M$62,INDIRECT($I$59&amp;"!$E$4:$E$250"),"&gt;="&amp;M$61),NA())</f>
        <v>#N/A</v>
      </c>
    </row>
    <row r="78" spans="1:13" ht="28.8">
      <c r="A78" s="78"/>
      <c r="B78" s="79"/>
      <c r="C78" s="60" t="s">
        <v>65</v>
      </c>
      <c r="D78" s="44" t="e">
        <f ca="1">IF(D$63&gt;0,COUNTIFS(INDIRECT($D$59&amp;"!$r$4:$r$250"),"NO",INDIRECT($D$59&amp;"!$E$4:$E$250"),"&lt;="&amp;D$62,INDIRECT($D$59&amp;"!$E$4:$E$250"),"&gt;="&amp;D$61),NA())</f>
        <v>#N/A</v>
      </c>
      <c r="E78" s="44" t="e">
        <f ca="1">IF(E$63&gt;0,COUNTIFS(INDIRECT($D$59&amp;"!$r$4:$r$250"),"NO",INDIRECT($D$59&amp;"!$E$4:$E$250"),"&lt;="&amp;E$62,INDIRECT($D$59&amp;"!$E$4:$E$250"),"&gt;="&amp;E$61),NA())</f>
        <v>#N/A</v>
      </c>
      <c r="F78" s="44" t="e">
        <f ca="1">IF(F$63&gt;0,COUNTIFS(INDIRECT($D$59&amp;"!$r$4:$r$250"),"NO",INDIRECT($D$59&amp;"!$E$4:$E$250"),"&lt;="&amp;F$62,INDIRECT($D$59&amp;"!$E$4:$E$250"),"&gt;="&amp;F$61),NA())</f>
        <v>#N/A</v>
      </c>
      <c r="G78" s="44" t="e">
        <f ca="1">IF(G$63&gt;0,COUNTIFS(INDIRECT($D$59&amp;"!$r$4:$r$250"),"NO",INDIRECT($D$59&amp;"!$E$4:$E$250"),"&lt;="&amp;G$62,INDIRECT($D$59&amp;"!$E$4:$E$250"),"&gt;="&amp;G$61),NA())</f>
        <v>#N/A</v>
      </c>
      <c r="H78" s="44" t="e">
        <f ca="1">IF(H$63&gt;0,COUNTIFS(INDIRECT($D$59&amp;"!$r$4:$r$250"),"NO",INDIRECT($D$59&amp;"!$E$4:$E$250"),"&lt;="&amp;H$62,INDIRECT($D$59&amp;"!$E$4:$E$250"),"&gt;="&amp;H$61),NA())</f>
        <v>#N/A</v>
      </c>
      <c r="I78" s="44" t="e">
        <f ca="1">IF(I$63&gt;0,COUNTIFS(INDIRECT($I$59&amp;"!$r$4:$r$250"),"NO",INDIRECT($I$59&amp;"!$E$4:$E$250"),"&lt;="&amp;I$62,INDIRECT($I$59&amp;"!$E$4:$E$250"),"&gt;="&amp;I$61),NA())</f>
        <v>#N/A</v>
      </c>
      <c r="J78" s="44" t="e">
        <f ca="1">IF(J$63&gt;0,COUNTIFS(INDIRECT($I$59&amp;"!$r$4:$r$250"),"NO",INDIRECT($I$59&amp;"!$E$4:$E$250"),"&lt;="&amp;J$62,INDIRECT($I$59&amp;"!$E$4:$E$250"),"&gt;="&amp;J$61),NA())</f>
        <v>#N/A</v>
      </c>
      <c r="K78" s="44" t="e">
        <f ca="1">IF(K$63&gt;0,COUNTIFS(INDIRECT($I$59&amp;"!$r$4:$r$250"),"NO",INDIRECT($I$59&amp;"!$E$4:$E$250"),"&lt;="&amp;K$62,INDIRECT($I$59&amp;"!$E$4:$E$250"),"&gt;="&amp;K$61),NA())</f>
        <v>#N/A</v>
      </c>
      <c r="L78" s="44" t="e">
        <f ca="1">IF(L$63&gt;0,COUNTIFS(INDIRECT($I$59&amp;"!$r$4:$r$250"),"NO",INDIRECT($I$59&amp;"!$E$4:$E$250"),"&lt;="&amp;L$62,INDIRECT($I$59&amp;"!$E$4:$E$250"),"&gt;="&amp;L$61),NA())</f>
        <v>#N/A</v>
      </c>
      <c r="M78" s="44" t="e">
        <f ca="1">IF(M$63&gt;0,COUNTIFS(INDIRECT($I$59&amp;"!$r$4:$r$250"),"NO",INDIRECT($I$59&amp;"!$E$4:$E$250"),"&lt;="&amp;M$62,INDIRECT($I$59&amp;"!$E$4:$E$250"),"&gt;="&amp;M$61),NA())</f>
        <v>#N/A</v>
      </c>
    </row>
    <row r="79" spans="1:13" ht="28.8">
      <c r="A79" s="82" t="s">
        <v>66</v>
      </c>
      <c r="B79" s="85" t="s">
        <v>67</v>
      </c>
      <c r="C79" s="60" t="s">
        <v>68</v>
      </c>
      <c r="D79" s="44" t="e">
        <f ca="1">IF(D$63&gt;0,COUNTIFS(INDIRECT($D$59&amp;"!$s$4:$s$250"),"NO",INDIRECT($D$59&amp;"!$E$4:$E$250"),"&lt;="&amp;D$62,INDIRECT($D$59&amp;"!$E$4:$E$250"),"&gt;="&amp;D$61),NA())</f>
        <v>#N/A</v>
      </c>
      <c r="E79" s="44" t="e">
        <f ca="1">IF(E$63&gt;0,COUNTIFS(INDIRECT($D$59&amp;"!$s$4:$s$250"),"NO",INDIRECT($D$59&amp;"!$E$4:$E$250"),"&lt;="&amp;E$62,INDIRECT($D$59&amp;"!$E$4:$E$250"),"&gt;="&amp;E$61),NA())</f>
        <v>#N/A</v>
      </c>
      <c r="F79" s="44" t="e">
        <f ca="1">IF(F$63&gt;0,COUNTIFS(INDIRECT($D$59&amp;"!$s$4:$s$250"),"NO",INDIRECT($D$59&amp;"!$E$4:$E$250"),"&lt;="&amp;F$62,INDIRECT($D$59&amp;"!$E$4:$E$250"),"&gt;="&amp;F$61),NA())</f>
        <v>#N/A</v>
      </c>
      <c r="G79" s="44" t="e">
        <f ca="1">IF(G$63&gt;0,COUNTIFS(INDIRECT($D$59&amp;"!$s$4:$s$250"),"NO",INDIRECT($D$59&amp;"!$E$4:$E$250"),"&lt;="&amp;G$62,INDIRECT($D$59&amp;"!$E$4:$E$250"),"&gt;="&amp;G$61),NA())</f>
        <v>#N/A</v>
      </c>
      <c r="H79" s="44" t="e">
        <f ca="1">IF(H$63&gt;0,COUNTIFS(INDIRECT($D$59&amp;"!$s$4:$s$250"),"NO",INDIRECT($D$59&amp;"!$E$4:$E$250"),"&lt;="&amp;H$62,INDIRECT($D$59&amp;"!$E$4:$E$250"),"&gt;="&amp;H$61),NA())</f>
        <v>#N/A</v>
      </c>
      <c r="I79" s="44" t="e">
        <f ca="1">IF(I$63&gt;0,COUNTIFS(INDIRECT($I$59&amp;"!$s$4:$s$250"),"NO",INDIRECT($I$59&amp;"!$E$4:$E$250"),"&lt;="&amp;I$62,INDIRECT($I$59&amp;"!$E$4:$E$250"),"&gt;="&amp;I$61),NA())</f>
        <v>#N/A</v>
      </c>
      <c r="J79" s="44" t="e">
        <f ca="1">IF(J$63&gt;0,COUNTIFS(INDIRECT($I$59&amp;"!$s$4:$s$250"),"NO",INDIRECT($I$59&amp;"!$E$4:$E$250"),"&lt;="&amp;J$62,INDIRECT($I$59&amp;"!$E$4:$E$250"),"&gt;="&amp;J$61),NA())</f>
        <v>#N/A</v>
      </c>
      <c r="K79" s="44" t="e">
        <f ca="1">IF(K$63&gt;0,COUNTIFS(INDIRECT($I$59&amp;"!$s$4:$s$250"),"NO",INDIRECT($I$59&amp;"!$E$4:$E$250"),"&lt;="&amp;K$62,INDIRECT($I$59&amp;"!$E$4:$E$250"),"&gt;="&amp;K$61),NA())</f>
        <v>#N/A</v>
      </c>
      <c r="L79" s="44" t="e">
        <f ca="1">IF(L$63&gt;0,COUNTIFS(INDIRECT($I$59&amp;"!$s$4:$s$250"),"NO",INDIRECT($I$59&amp;"!$E$4:$E$250"),"&lt;="&amp;L$62,INDIRECT($I$59&amp;"!$E$4:$E$250"),"&gt;="&amp;L$61),NA())</f>
        <v>#N/A</v>
      </c>
      <c r="M79" s="44" t="e">
        <f ca="1">IF(M$63&gt;0,COUNTIFS(INDIRECT($I$59&amp;"!$s$4:$s$250"),"NO",INDIRECT($I$59&amp;"!$E$4:$E$250"),"&lt;="&amp;M$62,INDIRECT($I$59&amp;"!$E$4:$E$250"),"&gt;="&amp;M$61),NA())</f>
        <v>#N/A</v>
      </c>
    </row>
    <row r="80" spans="1:13" ht="15.6">
      <c r="A80" s="83"/>
      <c r="B80" s="86"/>
      <c r="C80" s="60" t="s">
        <v>69</v>
      </c>
      <c r="D80" s="44" t="e">
        <f ca="1">IF(D$63&gt;0,COUNTIFS(INDIRECT($D$59&amp;"!$t$4:$t$250"),"NO",INDIRECT($D$59&amp;"!$E$4:$E$250"),"&lt;="&amp;D$62,INDIRECT($D$59&amp;"!$E$4:$E$250"),"&gt;="&amp;D$61),NA())</f>
        <v>#N/A</v>
      </c>
      <c r="E80" s="44" t="e">
        <f t="shared" ref="E80:H80" ca="1" si="40">IF(E$63&gt;0,COUNTIFS(INDIRECT($D$59&amp;"!$t$4:$t$250"),"NO",INDIRECT($D$59&amp;"!$E$4:$E$250"),"&lt;="&amp;E$62,INDIRECT($D$59&amp;"!$E$4:$E$250"),"&gt;="&amp;E$61),NA())</f>
        <v>#N/A</v>
      </c>
      <c r="F80" s="44" t="e">
        <f t="shared" ca="1" si="40"/>
        <v>#N/A</v>
      </c>
      <c r="G80" s="44" t="e">
        <f t="shared" ca="1" si="40"/>
        <v>#N/A</v>
      </c>
      <c r="H80" s="44" t="e">
        <f t="shared" ca="1" si="40"/>
        <v>#N/A</v>
      </c>
      <c r="I80" s="44" t="e">
        <f ca="1">IF(I$63&gt;0,COUNTIFS(INDIRECT($I$59&amp;"!$t$4:$t$250"),"NO",INDIRECT($I$59&amp;"!$E$4:$E$250"),"&lt;="&amp;I$62,INDIRECT($I$59&amp;"!$E$4:$E$250"),"&gt;="&amp;I$61),NA())</f>
        <v>#N/A</v>
      </c>
      <c r="J80" s="44" t="e">
        <f t="shared" ref="J80:M80" ca="1" si="41">IF(J$63&gt;0,COUNTIFS(INDIRECT($I$59&amp;"!$t$4:$t$250"),"NO",INDIRECT($I$59&amp;"!$E$4:$E$250"),"&lt;="&amp;J$62,INDIRECT($I$59&amp;"!$E$4:$E$250"),"&gt;="&amp;J$61),NA())</f>
        <v>#N/A</v>
      </c>
      <c r="K80" s="44" t="e">
        <f t="shared" ca="1" si="41"/>
        <v>#N/A</v>
      </c>
      <c r="L80" s="44" t="e">
        <f t="shared" ca="1" si="41"/>
        <v>#N/A</v>
      </c>
      <c r="M80" s="44" t="e">
        <f t="shared" ca="1" si="41"/>
        <v>#N/A</v>
      </c>
    </row>
    <row r="81" spans="1:13" ht="28.8">
      <c r="A81" s="83"/>
      <c r="B81" s="86"/>
      <c r="C81" s="60" t="s">
        <v>70</v>
      </c>
      <c r="D81" s="44" t="e">
        <f ca="1">IF(D$63&gt;0,COUNTIFS(INDIRECT($D$59&amp;"!$u$4:$u$250"),"NO",INDIRECT($D$59&amp;"!$E$4:$E$250"),"&lt;="&amp;D$62,INDIRECT($D$59&amp;"!$E$4:$E$250"),"&gt;="&amp;D$61),NA())</f>
        <v>#N/A</v>
      </c>
      <c r="E81" s="44" t="e">
        <f t="shared" ref="E81:H81" ca="1" si="42">IF(E$63&gt;0,COUNTIFS(INDIRECT($D$59&amp;"!$u$4:$u$250"),"NO",INDIRECT($D$59&amp;"!$E$4:$E$250"),"&lt;="&amp;E$62,INDIRECT($D$59&amp;"!$E$4:$E$250"),"&gt;="&amp;E$61),NA())</f>
        <v>#N/A</v>
      </c>
      <c r="F81" s="44" t="e">
        <f t="shared" ca="1" si="42"/>
        <v>#N/A</v>
      </c>
      <c r="G81" s="44" t="e">
        <f t="shared" ca="1" si="42"/>
        <v>#N/A</v>
      </c>
      <c r="H81" s="44" t="e">
        <f t="shared" ca="1" si="42"/>
        <v>#N/A</v>
      </c>
      <c r="I81" s="44" t="e">
        <f ca="1">IF(I$63&gt;0,COUNTIFS(INDIRECT($I$59&amp;"!$u$4:$u$250"),"NO",INDIRECT($I$59&amp;"!$E$4:$E$250"),"&lt;="&amp;I$62,INDIRECT($I$59&amp;"!$E$4:$E$250"),"&gt;="&amp;I$61),NA())</f>
        <v>#N/A</v>
      </c>
      <c r="J81" s="44" t="e">
        <f t="shared" ref="J81:M81" ca="1" si="43">IF(J$63&gt;0,COUNTIFS(INDIRECT($I$59&amp;"!$u$4:$u$250"),"NO",INDIRECT($I$59&amp;"!$E$4:$E$250"),"&lt;="&amp;J$62,INDIRECT($I$59&amp;"!$E$4:$E$250"),"&gt;="&amp;J$61),NA())</f>
        <v>#N/A</v>
      </c>
      <c r="K81" s="44" t="e">
        <f t="shared" ca="1" si="43"/>
        <v>#N/A</v>
      </c>
      <c r="L81" s="44" t="e">
        <f t="shared" ca="1" si="43"/>
        <v>#N/A</v>
      </c>
      <c r="M81" s="44" t="e">
        <f t="shared" ca="1" si="43"/>
        <v>#N/A</v>
      </c>
    </row>
    <row r="82" spans="1:13" ht="28.8">
      <c r="A82" s="83"/>
      <c r="B82" s="86"/>
      <c r="C82" s="60" t="s">
        <v>71</v>
      </c>
      <c r="D82" s="44" t="e">
        <f ca="1">IF(D$63&gt;0,COUNTIFS(INDIRECT($D$59&amp;"!$v$4:$v$250"),"NO",INDIRECT($D$59&amp;"!$E$4:$E$250"),"&lt;="&amp;D$62,INDIRECT($D$59&amp;"!$E$4:$E$250"),"&gt;="&amp;D$61),NA())</f>
        <v>#N/A</v>
      </c>
      <c r="E82" s="44" t="e">
        <f t="shared" ref="E82:H82" ca="1" si="44">IF(E$63&gt;0,COUNTIFS(INDIRECT($D$59&amp;"!$v$4:$v$250"),"NO",INDIRECT($D$59&amp;"!$E$4:$E$250"),"&lt;="&amp;E$62,INDIRECT($D$59&amp;"!$E$4:$E$250"),"&gt;="&amp;E$61),NA())</f>
        <v>#N/A</v>
      </c>
      <c r="F82" s="44" t="e">
        <f t="shared" ca="1" si="44"/>
        <v>#N/A</v>
      </c>
      <c r="G82" s="44" t="e">
        <f t="shared" ca="1" si="44"/>
        <v>#N/A</v>
      </c>
      <c r="H82" s="44" t="e">
        <f t="shared" ca="1" si="44"/>
        <v>#N/A</v>
      </c>
      <c r="I82" s="44" t="e">
        <f ca="1">IF(I$63&gt;0,COUNTIFS(INDIRECT($I$59&amp;"!$v$4:$v$250"),"NO",INDIRECT($I$59&amp;"!$E$4:$E$250"),"&lt;="&amp;I$62,INDIRECT($I$59&amp;"!$E$4:$E$250"),"&gt;="&amp;I$61),NA())</f>
        <v>#N/A</v>
      </c>
      <c r="J82" s="44" t="e">
        <f t="shared" ref="J82:M82" ca="1" si="45">IF(J$63&gt;0,COUNTIFS(INDIRECT($I$59&amp;"!$v$4:$v$250"),"NO",INDIRECT($I$59&amp;"!$E$4:$E$250"),"&lt;="&amp;J$62,INDIRECT($I$59&amp;"!$E$4:$E$250"),"&gt;="&amp;J$61),NA())</f>
        <v>#N/A</v>
      </c>
      <c r="K82" s="44" t="e">
        <f t="shared" ca="1" si="45"/>
        <v>#N/A</v>
      </c>
      <c r="L82" s="44" t="e">
        <f t="shared" ca="1" si="45"/>
        <v>#N/A</v>
      </c>
      <c r="M82" s="44" t="e">
        <f t="shared" ca="1" si="45"/>
        <v>#N/A</v>
      </c>
    </row>
    <row r="83" spans="1:13" ht="15.6">
      <c r="A83" s="83"/>
      <c r="B83" s="87"/>
      <c r="C83" s="60" t="s">
        <v>72</v>
      </c>
      <c r="D83" s="44" t="e">
        <f ca="1">IF(D$63&gt;0,COUNTIFS(INDIRECT($D$59&amp;"!$w$4:$w$250"),"NO",INDIRECT($D$59&amp;"!$E$4:$E$250"),"&lt;="&amp;D$62,INDIRECT($D$59&amp;"!$E$4:$E$250"),"&gt;="&amp;D$61),NA())</f>
        <v>#N/A</v>
      </c>
      <c r="E83" s="44" t="e">
        <f t="shared" ref="E83:H83" ca="1" si="46">IF(E$63&gt;0,COUNTIFS(INDIRECT($D$59&amp;"!$w$4:$w$250"),"NO",INDIRECT($D$59&amp;"!$E$4:$E$250"),"&lt;="&amp;E$62,INDIRECT($D$59&amp;"!$E$4:$E$250"),"&gt;="&amp;E$61),NA())</f>
        <v>#N/A</v>
      </c>
      <c r="F83" s="44" t="e">
        <f t="shared" ca="1" si="46"/>
        <v>#N/A</v>
      </c>
      <c r="G83" s="44" t="e">
        <f t="shared" ca="1" si="46"/>
        <v>#N/A</v>
      </c>
      <c r="H83" s="44" t="e">
        <f t="shared" ca="1" si="46"/>
        <v>#N/A</v>
      </c>
      <c r="I83" s="44" t="e">
        <f ca="1">IF(I$63&gt;0,COUNTIFS(INDIRECT($I$59&amp;"!$w$4:$w$250"),"NO",INDIRECT($I$59&amp;"!$E$4:$E$250"),"&lt;="&amp;I$62,INDIRECT($I$59&amp;"!$E$4:$E$250"),"&gt;="&amp;I$61),NA())</f>
        <v>#N/A</v>
      </c>
      <c r="J83" s="44" t="e">
        <f t="shared" ref="J83:M83" ca="1" si="47">IF(J$63&gt;0,COUNTIFS(INDIRECT($I$59&amp;"!$w$4:$w$250"),"NO",INDIRECT($I$59&amp;"!$E$4:$E$250"),"&lt;="&amp;J$62,INDIRECT($I$59&amp;"!$E$4:$E$250"),"&gt;="&amp;J$61),NA())</f>
        <v>#N/A</v>
      </c>
      <c r="K83" s="44" t="e">
        <f t="shared" ca="1" si="47"/>
        <v>#N/A</v>
      </c>
      <c r="L83" s="44" t="e">
        <f t="shared" ca="1" si="47"/>
        <v>#N/A</v>
      </c>
      <c r="M83" s="44" t="e">
        <f t="shared" ca="1" si="47"/>
        <v>#N/A</v>
      </c>
    </row>
    <row r="84" spans="1:13" ht="15.6">
      <c r="A84" s="83"/>
      <c r="B84" s="85" t="s">
        <v>73</v>
      </c>
      <c r="C84" s="60" t="s">
        <v>74</v>
      </c>
      <c r="D84" s="44" t="e">
        <f ca="1">IF(D$63&gt;0,COUNTIFS(INDIRECT($D$59&amp;"!$x$4:$x$250"),"NO",INDIRECT($D$59&amp;"!$E$4:$E$250"),"&lt;="&amp;D$62,INDIRECT($D$59&amp;"!$E$4:$E$250"),"&gt;="&amp;D$61),NA())</f>
        <v>#N/A</v>
      </c>
      <c r="E84" s="44" t="e">
        <f t="shared" ref="E84:H84" ca="1" si="48">IF(E$63&gt;0,COUNTIFS(INDIRECT($D$59&amp;"!$x$4:$x$250"),"NO",INDIRECT($D$59&amp;"!$E$4:$E$250"),"&lt;="&amp;E$62,INDIRECT($D$59&amp;"!$E$4:$E$250"),"&gt;="&amp;E$61),NA())</f>
        <v>#N/A</v>
      </c>
      <c r="F84" s="44" t="e">
        <f t="shared" ca="1" si="48"/>
        <v>#N/A</v>
      </c>
      <c r="G84" s="44" t="e">
        <f t="shared" ca="1" si="48"/>
        <v>#N/A</v>
      </c>
      <c r="H84" s="44" t="e">
        <f t="shared" ca="1" si="48"/>
        <v>#N/A</v>
      </c>
      <c r="I84" s="44" t="e">
        <f ca="1">IF(I$63&gt;0,COUNTIFS(INDIRECT($I$59&amp;"!$x$4:$x$250"),"NO",INDIRECT($I$59&amp;"!$E$4:$E$250"),"&lt;="&amp;I$62,INDIRECT($I$59&amp;"!$E$4:$E$250"),"&gt;="&amp;I$61),NA())</f>
        <v>#N/A</v>
      </c>
      <c r="J84" s="44" t="e">
        <f t="shared" ref="J84:M84" ca="1" si="49">IF(J$63&gt;0,COUNTIFS(INDIRECT($I$59&amp;"!$x$4:$x$250"),"NO",INDIRECT($I$59&amp;"!$E$4:$E$250"),"&lt;="&amp;J$62,INDIRECT($I$59&amp;"!$E$4:$E$250"),"&gt;="&amp;J$61),NA())</f>
        <v>#N/A</v>
      </c>
      <c r="K84" s="44" t="e">
        <f t="shared" ca="1" si="49"/>
        <v>#N/A</v>
      </c>
      <c r="L84" s="44" t="e">
        <f t="shared" ca="1" si="49"/>
        <v>#N/A</v>
      </c>
      <c r="M84" s="44" t="e">
        <f t="shared" ca="1" si="49"/>
        <v>#N/A</v>
      </c>
    </row>
    <row r="85" spans="1:13" ht="28.8">
      <c r="A85" s="83"/>
      <c r="B85" s="86"/>
      <c r="C85" s="15" t="s">
        <v>75</v>
      </c>
      <c r="D85" s="44" t="e">
        <f ca="1">IF(D$63&gt;0,COUNTIFS(INDIRECT($D$59&amp;"!$y$4:$y$250"),"NO",INDIRECT($D$59&amp;"!$E$4:$E$250"),"&lt;="&amp;D$62,INDIRECT($D$59&amp;"!$E$4:$E$250"),"&gt;="&amp;D$61),NA())</f>
        <v>#N/A</v>
      </c>
      <c r="E85" s="44" t="e">
        <f t="shared" ref="E85:H85" ca="1" si="50">IF(E$63&gt;0,COUNTIFS(INDIRECT($D$59&amp;"!$y$4:$y$250"),"NO",INDIRECT($D$59&amp;"!$E$4:$E$250"),"&lt;="&amp;E$62,INDIRECT($D$59&amp;"!$E$4:$E$250"),"&gt;="&amp;E$61),NA())</f>
        <v>#N/A</v>
      </c>
      <c r="F85" s="44" t="e">
        <f t="shared" ca="1" si="50"/>
        <v>#N/A</v>
      </c>
      <c r="G85" s="44" t="e">
        <f t="shared" ca="1" si="50"/>
        <v>#N/A</v>
      </c>
      <c r="H85" s="44" t="e">
        <f t="shared" ca="1" si="50"/>
        <v>#N/A</v>
      </c>
      <c r="I85" s="44" t="e">
        <f ca="1">IF(I$63&gt;0,COUNTIFS(INDIRECT($I$59&amp;"!$y$4:$y$250"),"NO",INDIRECT($I$59&amp;"!$E$4:$E$250"),"&lt;="&amp;I$62,INDIRECT($I$59&amp;"!$E$4:$E$250"),"&gt;="&amp;I$61),NA())</f>
        <v>#N/A</v>
      </c>
      <c r="J85" s="44" t="e">
        <f t="shared" ref="J85:M85" ca="1" si="51">IF(J$63&gt;0,COUNTIFS(INDIRECT($I$59&amp;"!$y$4:$y$250"),"NO",INDIRECT($I$59&amp;"!$E$4:$E$250"),"&lt;="&amp;J$62,INDIRECT($I$59&amp;"!$E$4:$E$250"),"&gt;="&amp;J$61),NA())</f>
        <v>#N/A</v>
      </c>
      <c r="K85" s="44" t="e">
        <f t="shared" ca="1" si="51"/>
        <v>#N/A</v>
      </c>
      <c r="L85" s="44" t="e">
        <f t="shared" ca="1" si="51"/>
        <v>#N/A</v>
      </c>
      <c r="M85" s="44" t="e">
        <f t="shared" ca="1" si="51"/>
        <v>#N/A</v>
      </c>
    </row>
    <row r="86" spans="1:13" ht="15.6">
      <c r="A86" s="83"/>
      <c r="B86" s="86"/>
      <c r="C86" s="60" t="s">
        <v>76</v>
      </c>
      <c r="D86" s="44" t="e">
        <f ca="1">IF(D$63&gt;0,COUNTIFS(INDIRECT($D$59&amp;"!$z$4:$z$250"),"NO",INDIRECT($D$59&amp;"!$E$4:$E$250"),"&lt;="&amp;D$62,INDIRECT($D$59&amp;"!$E$4:$E$250"),"&gt;="&amp;D$61),NA())</f>
        <v>#N/A</v>
      </c>
      <c r="E86" s="44" t="e">
        <f t="shared" ref="E86:H86" ca="1" si="52">IF(E$63&gt;0,COUNTIFS(INDIRECT($D$59&amp;"!$z$4:$z$250"),"NO",INDIRECT($D$59&amp;"!$E$4:$E$250"),"&lt;="&amp;E$62,INDIRECT($D$59&amp;"!$E$4:$E$250"),"&gt;="&amp;E$61),NA())</f>
        <v>#N/A</v>
      </c>
      <c r="F86" s="44" t="e">
        <f t="shared" ca="1" si="52"/>
        <v>#N/A</v>
      </c>
      <c r="G86" s="44" t="e">
        <f t="shared" ca="1" si="52"/>
        <v>#N/A</v>
      </c>
      <c r="H86" s="44" t="e">
        <f t="shared" ca="1" si="52"/>
        <v>#N/A</v>
      </c>
      <c r="I86" s="44" t="e">
        <f ca="1">IF(I$63&gt;0,COUNTIFS(INDIRECT($I$59&amp;"!$z$4:$z$250"),"NO",INDIRECT($I$59&amp;"!$E$4:$E$250"),"&lt;="&amp;I$62,INDIRECT($I$59&amp;"!$E$4:$E$250"),"&gt;="&amp;I$61),NA())</f>
        <v>#N/A</v>
      </c>
      <c r="J86" s="44" t="e">
        <f t="shared" ref="J86:M86" ca="1" si="53">IF(J$63&gt;0,COUNTIFS(INDIRECT($I$59&amp;"!$z$4:$z$250"),"NO",INDIRECT($I$59&amp;"!$E$4:$E$250"),"&lt;="&amp;J$62,INDIRECT($I$59&amp;"!$E$4:$E$250"),"&gt;="&amp;J$61),NA())</f>
        <v>#N/A</v>
      </c>
      <c r="K86" s="44" t="e">
        <f t="shared" ca="1" si="53"/>
        <v>#N/A</v>
      </c>
      <c r="L86" s="44" t="e">
        <f t="shared" ca="1" si="53"/>
        <v>#N/A</v>
      </c>
      <c r="M86" s="44" t="e">
        <f t="shared" ca="1" si="53"/>
        <v>#N/A</v>
      </c>
    </row>
    <row r="87" spans="1:13" ht="72">
      <c r="A87" s="83"/>
      <c r="B87" s="86"/>
      <c r="C87" s="60" t="s">
        <v>77</v>
      </c>
      <c r="D87" s="44" t="e">
        <f ca="1">IF(D$63&gt;0,COUNTIFS(INDIRECT($D$59&amp;"!$aa$4:$aa$250"),"NO",INDIRECT($D$59&amp;"!$E$4:$E$250"),"&lt;="&amp;D$62,INDIRECT($D$59&amp;"!$E$4:$E$250"),"&gt;="&amp;D$61),NA())</f>
        <v>#N/A</v>
      </c>
      <c r="E87" s="44" t="e">
        <f t="shared" ref="E87:H87" ca="1" si="54">IF(E$63&gt;0,COUNTIFS(INDIRECT($D$59&amp;"!$aa$4:$aa$250"),"NO",INDIRECT($D$59&amp;"!$E$4:$E$250"),"&lt;="&amp;E$62,INDIRECT($D$59&amp;"!$E$4:$E$250"),"&gt;="&amp;E$61),NA())</f>
        <v>#N/A</v>
      </c>
      <c r="F87" s="44" t="e">
        <f t="shared" ca="1" si="54"/>
        <v>#N/A</v>
      </c>
      <c r="G87" s="44" t="e">
        <f t="shared" ca="1" si="54"/>
        <v>#N/A</v>
      </c>
      <c r="H87" s="44" t="e">
        <f t="shared" ca="1" si="54"/>
        <v>#N/A</v>
      </c>
      <c r="I87" s="44" t="e">
        <f ca="1">IF(I$63&gt;0,COUNTIFS(INDIRECT($I$59&amp;"!$aa$4:$aa$250"),"NO",INDIRECT($I$59&amp;"!$E$4:$E$250"),"&lt;="&amp;I$62,INDIRECT($I$59&amp;"!$E$4:$E$250"),"&gt;="&amp;I$61),NA())</f>
        <v>#N/A</v>
      </c>
      <c r="J87" s="44" t="e">
        <f t="shared" ref="J87:M87" ca="1" si="55">IF(J$63&gt;0,COUNTIFS(INDIRECT($I$59&amp;"!$aa$4:$aa$250"),"NO",INDIRECT($I$59&amp;"!$E$4:$E$250"),"&lt;="&amp;J$62,INDIRECT($I$59&amp;"!$E$4:$E$250"),"&gt;="&amp;J$61),NA())</f>
        <v>#N/A</v>
      </c>
      <c r="K87" s="44" t="e">
        <f t="shared" ca="1" si="55"/>
        <v>#N/A</v>
      </c>
      <c r="L87" s="44" t="e">
        <f t="shared" ca="1" si="55"/>
        <v>#N/A</v>
      </c>
      <c r="M87" s="44" t="e">
        <f t="shared" ca="1" si="55"/>
        <v>#N/A</v>
      </c>
    </row>
    <row r="88" spans="1:13" ht="15.6">
      <c r="A88" s="83"/>
      <c r="B88" s="86"/>
      <c r="C88" s="61" t="s">
        <v>78</v>
      </c>
      <c r="D88" s="44" t="e">
        <f ca="1">IF(D$63&gt;0,COUNTIFS(INDIRECT($D$59&amp;"!$ab$4:$ab$250"),"NO",INDIRECT($D$59&amp;"!$E$4:$E$250"),"&lt;="&amp;D$62,INDIRECT($D$59&amp;"!$E$4:$E$250"),"&gt;="&amp;D$61),NA())</f>
        <v>#N/A</v>
      </c>
      <c r="E88" s="44" t="e">
        <f t="shared" ref="E88:H88" ca="1" si="56">IF(E$63&gt;0,COUNTIFS(INDIRECT($D$59&amp;"!$ab$4:$ab$250"),"NO",INDIRECT($D$59&amp;"!$E$4:$E$250"),"&lt;="&amp;E$62,INDIRECT($D$59&amp;"!$E$4:$E$250"),"&gt;="&amp;E$61),NA())</f>
        <v>#N/A</v>
      </c>
      <c r="F88" s="44" t="e">
        <f t="shared" ca="1" si="56"/>
        <v>#N/A</v>
      </c>
      <c r="G88" s="44" t="e">
        <f t="shared" ca="1" si="56"/>
        <v>#N/A</v>
      </c>
      <c r="H88" s="44" t="e">
        <f t="shared" ca="1" si="56"/>
        <v>#N/A</v>
      </c>
      <c r="I88" s="44" t="e">
        <f ca="1">IF(I$63&gt;0,COUNTIFS(INDIRECT($I$59&amp;"!$ab$4:$ab$250"),"NO",INDIRECT($I$59&amp;"!$E$4:$E$250"),"&lt;="&amp;I$62,INDIRECT($I$59&amp;"!$E$4:$E$250"),"&gt;="&amp;I$61),NA())</f>
        <v>#N/A</v>
      </c>
      <c r="J88" s="44" t="e">
        <f t="shared" ref="J88:M88" ca="1" si="57">IF(J$63&gt;0,COUNTIFS(INDIRECT($I$59&amp;"!$ab$4:$ab$250"),"NO",INDIRECT($I$59&amp;"!$E$4:$E$250"),"&lt;="&amp;J$62,INDIRECT($I$59&amp;"!$E$4:$E$250"),"&gt;="&amp;J$61),NA())</f>
        <v>#N/A</v>
      </c>
      <c r="K88" s="44" t="e">
        <f t="shared" ca="1" si="57"/>
        <v>#N/A</v>
      </c>
      <c r="L88" s="44" t="e">
        <f t="shared" ca="1" si="57"/>
        <v>#N/A</v>
      </c>
      <c r="M88" s="44" t="e">
        <f t="shared" ca="1" si="57"/>
        <v>#N/A</v>
      </c>
    </row>
    <row r="89" spans="1:13" ht="15.6">
      <c r="A89" s="83"/>
      <c r="B89" s="87"/>
      <c r="C89" s="61" t="s">
        <v>79</v>
      </c>
      <c r="D89" s="44" t="e">
        <f ca="1">IF(D$63&gt;0,COUNTIFS(INDIRECT($D$59&amp;"!$ac$4:$ac$250"),"NO",INDIRECT($D$59&amp;"!$E$4:$E$250"),"&lt;="&amp;D$62,INDIRECT($D$59&amp;"!$E$4:$E$250"),"&gt;="&amp;D$61),NA())</f>
        <v>#N/A</v>
      </c>
      <c r="E89" s="44" t="e">
        <f t="shared" ref="E89:H89" ca="1" si="58">IF(E$63&gt;0,COUNTIFS(INDIRECT($D$59&amp;"!$ac$4:$ac$250"),"NO",INDIRECT($D$59&amp;"!$E$4:$E$250"),"&lt;="&amp;E$62,INDIRECT($D$59&amp;"!$E$4:$E$250"),"&gt;="&amp;E$61),NA())</f>
        <v>#N/A</v>
      </c>
      <c r="F89" s="44" t="e">
        <f t="shared" ca="1" si="58"/>
        <v>#N/A</v>
      </c>
      <c r="G89" s="44" t="e">
        <f t="shared" ca="1" si="58"/>
        <v>#N/A</v>
      </c>
      <c r="H89" s="44" t="e">
        <f t="shared" ca="1" si="58"/>
        <v>#N/A</v>
      </c>
      <c r="I89" s="44" t="e">
        <f ca="1">IF(I$63&gt;0,COUNTIFS(INDIRECT($I$59&amp;"!$ac$4:$ac$250"),"NO",INDIRECT($I$59&amp;"!$E$4:$E$250"),"&lt;="&amp;I$62,INDIRECT($I$59&amp;"!$E$4:$E$250"),"&gt;="&amp;I$61),NA())</f>
        <v>#N/A</v>
      </c>
      <c r="J89" s="44" t="e">
        <f t="shared" ref="J89:M89" ca="1" si="59">IF(J$63&gt;0,COUNTIFS(INDIRECT($I$59&amp;"!$ac$4:$ac$250"),"NO",INDIRECT($I$59&amp;"!$E$4:$E$250"),"&lt;="&amp;J$62,INDIRECT($I$59&amp;"!$E$4:$E$250"),"&gt;="&amp;J$61),NA())</f>
        <v>#N/A</v>
      </c>
      <c r="K89" s="44" t="e">
        <f t="shared" ca="1" si="59"/>
        <v>#N/A</v>
      </c>
      <c r="L89" s="44" t="e">
        <f t="shared" ca="1" si="59"/>
        <v>#N/A</v>
      </c>
      <c r="M89" s="44" t="e">
        <f t="shared" ca="1" si="59"/>
        <v>#N/A</v>
      </c>
    </row>
    <row r="90" spans="1:13" ht="43.2">
      <c r="A90" s="83"/>
      <c r="B90" s="56" t="s">
        <v>80</v>
      </c>
      <c r="C90" s="58" t="s">
        <v>81</v>
      </c>
      <c r="D90" s="44" t="e">
        <f ca="1">IF(D$63&gt;0,COUNTIFS(INDIRECT($D$59&amp;"!$ad$4:$ad$250"),"NO",INDIRECT($D$59&amp;"!$E$4:$E$250"),"&lt;="&amp;D$62,INDIRECT($D$59&amp;"!$E$4:$E$250"),"&gt;="&amp;D$61),NA())</f>
        <v>#N/A</v>
      </c>
      <c r="E90" s="44" t="e">
        <f t="shared" ref="E90:H90" ca="1" si="60">IF(E$63&gt;0,COUNTIFS(INDIRECT($D$59&amp;"!$ad$4:$ad$250"),"NO",INDIRECT($D$59&amp;"!$E$4:$E$250"),"&lt;="&amp;E$62,INDIRECT($D$59&amp;"!$E$4:$E$250"),"&gt;="&amp;E$61),NA())</f>
        <v>#N/A</v>
      </c>
      <c r="F90" s="44" t="e">
        <f t="shared" ca="1" si="60"/>
        <v>#N/A</v>
      </c>
      <c r="G90" s="44" t="e">
        <f t="shared" ca="1" si="60"/>
        <v>#N/A</v>
      </c>
      <c r="H90" s="44" t="e">
        <f t="shared" ca="1" si="60"/>
        <v>#N/A</v>
      </c>
      <c r="I90" s="44" t="e">
        <f ca="1">IF(I$63&gt;0,COUNTIFS(INDIRECT($I$59&amp;"!$ad$4:$ad$250"),"NO",INDIRECT($I$59&amp;"!$E$4:$E$250"),"&lt;="&amp;I$62,INDIRECT($I$59&amp;"!$E$4:$E$250"),"&gt;="&amp;I$61),NA())</f>
        <v>#N/A</v>
      </c>
      <c r="J90" s="44" t="e">
        <f t="shared" ref="J90:M90" ca="1" si="61">IF(J$63&gt;0,COUNTIFS(INDIRECT($I$59&amp;"!$ad$4:$ad$250"),"NO",INDIRECT($I$59&amp;"!$E$4:$E$250"),"&lt;="&amp;J$62,INDIRECT($I$59&amp;"!$E$4:$E$250"),"&gt;="&amp;J$61),NA())</f>
        <v>#N/A</v>
      </c>
      <c r="K90" s="44" t="e">
        <f t="shared" ca="1" si="61"/>
        <v>#N/A</v>
      </c>
      <c r="L90" s="44" t="e">
        <f t="shared" ca="1" si="61"/>
        <v>#N/A</v>
      </c>
      <c r="M90" s="44" t="e">
        <f t="shared" ca="1" si="61"/>
        <v>#N/A</v>
      </c>
    </row>
    <row r="91" spans="1:13" ht="28.8">
      <c r="A91" s="83"/>
      <c r="B91" s="85" t="s">
        <v>82</v>
      </c>
      <c r="C91" s="15" t="s">
        <v>83</v>
      </c>
      <c r="D91" s="44" t="e">
        <f ca="1">IF(D$63&gt;0,COUNTIFS(INDIRECT($D$59&amp;"!$ae$4:$ae$250"),"NO",INDIRECT($D$59&amp;"!$E$4:$E$250"),"&lt;="&amp;D$62,INDIRECT($D$59&amp;"!$E$4:$E$250"),"&gt;="&amp;D$61),NA())</f>
        <v>#N/A</v>
      </c>
      <c r="E91" s="44" t="e">
        <f t="shared" ref="E91:H91" ca="1" si="62">IF(E$63&gt;0,COUNTIFS(INDIRECT($D$59&amp;"!$ae$4:$ae$250"),"NO",INDIRECT($D$59&amp;"!$E$4:$E$250"),"&lt;="&amp;E$62,INDIRECT($D$59&amp;"!$E$4:$E$250"),"&gt;="&amp;E$61),NA())</f>
        <v>#N/A</v>
      </c>
      <c r="F91" s="44" t="e">
        <f t="shared" ca="1" si="62"/>
        <v>#N/A</v>
      </c>
      <c r="G91" s="44" t="e">
        <f t="shared" ca="1" si="62"/>
        <v>#N/A</v>
      </c>
      <c r="H91" s="44" t="e">
        <f t="shared" ca="1" si="62"/>
        <v>#N/A</v>
      </c>
      <c r="I91" s="44" t="e">
        <f ca="1">IF(I$63&gt;0,COUNTIFS(INDIRECT($I$59&amp;"!$ae$4:$ae$250"),"NO",INDIRECT($I$59&amp;"!$E$4:$E$250"),"&lt;="&amp;I$62,INDIRECT($I$59&amp;"!$E$4:$E$250"),"&gt;="&amp;I$61),NA())</f>
        <v>#N/A</v>
      </c>
      <c r="J91" s="44" t="e">
        <f t="shared" ref="J91:M91" ca="1" si="63">IF(J$63&gt;0,COUNTIFS(INDIRECT($I$59&amp;"!$ae$4:$ae$250"),"NO",INDIRECT($I$59&amp;"!$E$4:$E$250"),"&lt;="&amp;J$62,INDIRECT($I$59&amp;"!$E$4:$E$250"),"&gt;="&amp;J$61),NA())</f>
        <v>#N/A</v>
      </c>
      <c r="K91" s="44" t="e">
        <f t="shared" ca="1" si="63"/>
        <v>#N/A</v>
      </c>
      <c r="L91" s="44" t="e">
        <f t="shared" ca="1" si="63"/>
        <v>#N/A</v>
      </c>
      <c r="M91" s="44" t="e">
        <f t="shared" ca="1" si="63"/>
        <v>#N/A</v>
      </c>
    </row>
    <row r="92" spans="1:13" ht="28.8">
      <c r="A92" s="83"/>
      <c r="B92" s="86"/>
      <c r="C92" s="15" t="s">
        <v>84</v>
      </c>
      <c r="D92" s="44" t="e">
        <f ca="1">IF(D$63&gt;0,COUNTIFS(INDIRECT($D$59&amp;"!$af$4:$af$250"),"NO",INDIRECT($D$59&amp;"!$E$4:$E$250"),"&lt;="&amp;D$62,INDIRECT($D$59&amp;"!$E$4:$E$250"),"&gt;="&amp;D$61),NA())</f>
        <v>#N/A</v>
      </c>
      <c r="E92" s="44" t="e">
        <f t="shared" ref="E92:H92" ca="1" si="64">IF(E$63&gt;0,COUNTIFS(INDIRECT($D$59&amp;"!$af$4:$af$250"),"NO",INDIRECT($D$59&amp;"!$E$4:$E$250"),"&lt;="&amp;E$62,INDIRECT($D$59&amp;"!$E$4:$E$250"),"&gt;="&amp;E$61),NA())</f>
        <v>#N/A</v>
      </c>
      <c r="F92" s="44" t="e">
        <f t="shared" ca="1" si="64"/>
        <v>#N/A</v>
      </c>
      <c r="G92" s="44" t="e">
        <f t="shared" ca="1" si="64"/>
        <v>#N/A</v>
      </c>
      <c r="H92" s="44" t="e">
        <f t="shared" ca="1" si="64"/>
        <v>#N/A</v>
      </c>
      <c r="I92" s="44" t="e">
        <f ca="1">IF(I$63&gt;0,COUNTIFS(INDIRECT($I$59&amp;"!$af$4:$af$250"),"NO",INDIRECT($I$59&amp;"!$E$4:$E$250"),"&lt;="&amp;I$62,INDIRECT($I$59&amp;"!$E$4:$E$250"),"&gt;="&amp;I$61),NA())</f>
        <v>#N/A</v>
      </c>
      <c r="J92" s="44" t="e">
        <f t="shared" ref="J92:M92" ca="1" si="65">IF(J$63&gt;0,COUNTIFS(INDIRECT($I$59&amp;"!$af$4:$af$250"),"NO",INDIRECT($I$59&amp;"!$E$4:$E$250"),"&lt;="&amp;J$62,INDIRECT($I$59&amp;"!$E$4:$E$250"),"&gt;="&amp;J$61),NA())</f>
        <v>#N/A</v>
      </c>
      <c r="K92" s="44" t="e">
        <f t="shared" ca="1" si="65"/>
        <v>#N/A</v>
      </c>
      <c r="L92" s="44" t="e">
        <f t="shared" ca="1" si="65"/>
        <v>#N/A</v>
      </c>
      <c r="M92" s="44" t="e">
        <f t="shared" ca="1" si="65"/>
        <v>#N/A</v>
      </c>
    </row>
    <row r="93" spans="1:13" ht="15.6">
      <c r="A93" s="83"/>
      <c r="B93" s="86"/>
      <c r="C93" s="15" t="s">
        <v>85</v>
      </c>
      <c r="D93" s="44" t="e">
        <f ca="1">IF(D$63&gt;0,COUNTIFS(INDIRECT($D$59&amp;"!$ag$4:$ag$250"),"NO",INDIRECT($D$59&amp;"!$E$4:$E$250"),"&lt;="&amp;D$62,INDIRECT($D$59&amp;"!$E$4:$E$250"),"&gt;="&amp;D$61),NA())</f>
        <v>#N/A</v>
      </c>
      <c r="E93" s="44" t="e">
        <f t="shared" ref="E93:H93" ca="1" si="66">IF(E$63&gt;0,COUNTIFS(INDIRECT($D$59&amp;"!$ag$4:$ag$250"),"NO",INDIRECT($D$59&amp;"!$E$4:$E$250"),"&lt;="&amp;E$62,INDIRECT($D$59&amp;"!$E$4:$E$250"),"&gt;="&amp;E$61),NA())</f>
        <v>#N/A</v>
      </c>
      <c r="F93" s="44" t="e">
        <f t="shared" ca="1" si="66"/>
        <v>#N/A</v>
      </c>
      <c r="G93" s="44" t="e">
        <f t="shared" ca="1" si="66"/>
        <v>#N/A</v>
      </c>
      <c r="H93" s="44" t="e">
        <f t="shared" ca="1" si="66"/>
        <v>#N/A</v>
      </c>
      <c r="I93" s="44" t="e">
        <f ca="1">IF(I$63&gt;0,COUNTIFS(INDIRECT($I$59&amp;"!$ag$4:$ag$250"),"NO",INDIRECT($I$59&amp;"!$E$4:$E$250"),"&lt;="&amp;I$62,INDIRECT($I$59&amp;"!$E$4:$E$250"),"&gt;="&amp;I$61),NA())</f>
        <v>#N/A</v>
      </c>
      <c r="J93" s="44" t="e">
        <f t="shared" ref="J93:M93" ca="1" si="67">IF(J$63&gt;0,COUNTIFS(INDIRECT($I$59&amp;"!$ag$4:$ag$250"),"NO",INDIRECT($I$59&amp;"!$E$4:$E$250"),"&lt;="&amp;J$62,INDIRECT($I$59&amp;"!$E$4:$E$250"),"&gt;="&amp;J$61),NA())</f>
        <v>#N/A</v>
      </c>
      <c r="K93" s="44" t="e">
        <f t="shared" ca="1" si="67"/>
        <v>#N/A</v>
      </c>
      <c r="L93" s="44" t="e">
        <f t="shared" ca="1" si="67"/>
        <v>#N/A</v>
      </c>
      <c r="M93" s="44" t="e">
        <f t="shared" ca="1" si="67"/>
        <v>#N/A</v>
      </c>
    </row>
    <row r="94" spans="1:13" ht="15.6">
      <c r="A94" s="83"/>
      <c r="B94" s="86"/>
      <c r="C94" s="15" t="s">
        <v>86</v>
      </c>
      <c r="D94" s="44" t="e">
        <f ca="1">IF(D$63&gt;0,COUNTIFS(INDIRECT($D$59&amp;"!$ah$4:$ah$250"),"NO",INDIRECT($D$59&amp;"!$E$4:$E$250"),"&lt;="&amp;D$62,INDIRECT($D$59&amp;"!$E$4:$E$250"),"&gt;="&amp;D$61),NA())</f>
        <v>#N/A</v>
      </c>
      <c r="E94" s="44" t="e">
        <f t="shared" ref="E94:H94" ca="1" si="68">IF(E$63&gt;0,COUNTIFS(INDIRECT($D$59&amp;"!$ah$4:$ah$250"),"NO",INDIRECT($D$59&amp;"!$E$4:$E$250"),"&lt;="&amp;E$62,INDIRECT($D$59&amp;"!$E$4:$E$250"),"&gt;="&amp;E$61),NA())</f>
        <v>#N/A</v>
      </c>
      <c r="F94" s="44" t="e">
        <f t="shared" ca="1" si="68"/>
        <v>#N/A</v>
      </c>
      <c r="G94" s="44" t="e">
        <f t="shared" ca="1" si="68"/>
        <v>#N/A</v>
      </c>
      <c r="H94" s="44" t="e">
        <f t="shared" ca="1" si="68"/>
        <v>#N/A</v>
      </c>
      <c r="I94" s="44" t="e">
        <f ca="1">IF(I$63&gt;0,COUNTIFS(INDIRECT($I$59&amp;"!$ah$4:$ah$250"),"NO",INDIRECT($I$59&amp;"!$E$4:$E$250"),"&lt;="&amp;I$62,INDIRECT($I$59&amp;"!$E$4:$E$250"),"&gt;="&amp;I$61),NA())</f>
        <v>#N/A</v>
      </c>
      <c r="J94" s="44" t="e">
        <f t="shared" ref="J94:M94" ca="1" si="69">IF(J$63&gt;0,COUNTIFS(INDIRECT($I$59&amp;"!$ah$4:$ah$250"),"NO",INDIRECT($I$59&amp;"!$E$4:$E$250"),"&lt;="&amp;J$62,INDIRECT($I$59&amp;"!$E$4:$E$250"),"&gt;="&amp;J$61),NA())</f>
        <v>#N/A</v>
      </c>
      <c r="K94" s="44" t="e">
        <f t="shared" ca="1" si="69"/>
        <v>#N/A</v>
      </c>
      <c r="L94" s="44" t="e">
        <f t="shared" ca="1" si="69"/>
        <v>#N/A</v>
      </c>
      <c r="M94" s="44" t="e">
        <f t="shared" ca="1" si="69"/>
        <v>#N/A</v>
      </c>
    </row>
    <row r="95" spans="1:13" ht="28.8">
      <c r="A95" s="83"/>
      <c r="B95" s="86"/>
      <c r="C95" s="58" t="s">
        <v>87</v>
      </c>
      <c r="D95" s="44" t="e">
        <f ca="1">IF(D$63&gt;0,COUNTIFS(INDIRECT($D$59&amp;"!$ai$4:$ai$250"),"NO",INDIRECT($D$59&amp;"!$E$4:$E$250"),"&lt;="&amp;D$62,INDIRECT($D$59&amp;"!$E$4:$E$250"),"&gt;="&amp;D$61),NA())</f>
        <v>#N/A</v>
      </c>
      <c r="E95" s="44" t="e">
        <f t="shared" ref="E95:H95" ca="1" si="70">IF(E$63&gt;0,COUNTIFS(INDIRECT($D$59&amp;"!$ai$4:$ai$250"),"NO",INDIRECT($D$59&amp;"!$E$4:$E$250"),"&lt;="&amp;E$62,INDIRECT($D$59&amp;"!$E$4:$E$250"),"&gt;="&amp;E$61),NA())</f>
        <v>#N/A</v>
      </c>
      <c r="F95" s="44" t="e">
        <f t="shared" ca="1" si="70"/>
        <v>#N/A</v>
      </c>
      <c r="G95" s="44" t="e">
        <f t="shared" ca="1" si="70"/>
        <v>#N/A</v>
      </c>
      <c r="H95" s="44" t="e">
        <f t="shared" ca="1" si="70"/>
        <v>#N/A</v>
      </c>
      <c r="I95" s="44" t="e">
        <f ca="1">IF(I$63&gt;0,COUNTIFS(INDIRECT($I$59&amp;"!$ai$4:$ai$250"),"NO",INDIRECT($I$59&amp;"!$E$4:$E$250"),"&lt;="&amp;I$62,INDIRECT($I$59&amp;"!$E$4:$E$250"),"&gt;="&amp;I$61),NA())</f>
        <v>#N/A</v>
      </c>
      <c r="J95" s="44" t="e">
        <f t="shared" ref="J95:M95" ca="1" si="71">IF(J$63&gt;0,COUNTIFS(INDIRECT($I$59&amp;"!$ai$4:$ai$250"),"NO",INDIRECT($I$59&amp;"!$E$4:$E$250"),"&lt;="&amp;J$62,INDIRECT($I$59&amp;"!$E$4:$E$250"),"&gt;="&amp;J$61),NA())</f>
        <v>#N/A</v>
      </c>
      <c r="K95" s="44" t="e">
        <f t="shared" ca="1" si="71"/>
        <v>#N/A</v>
      </c>
      <c r="L95" s="44" t="e">
        <f t="shared" ca="1" si="71"/>
        <v>#N/A</v>
      </c>
      <c r="M95" s="44" t="e">
        <f t="shared" ca="1" si="71"/>
        <v>#N/A</v>
      </c>
    </row>
    <row r="96" spans="1:13" ht="28.8">
      <c r="A96" s="84"/>
      <c r="B96" s="86"/>
      <c r="C96" s="15" t="s">
        <v>88</v>
      </c>
      <c r="D96" s="44" t="e">
        <f ca="1">IF(D$63&gt;0,COUNTIFS(INDIRECT($D$59&amp;"!$aj$4:$aj$250"),"NO",INDIRECT($D$59&amp;"!$E$4:$E$250"),"&lt;="&amp;D$62,INDIRECT($D$59&amp;"!$E$4:$E$250"),"&gt;="&amp;D$61),NA())</f>
        <v>#N/A</v>
      </c>
      <c r="E96" s="44" t="e">
        <f t="shared" ref="E96:H96" ca="1" si="72">IF(E$63&gt;0,COUNTIFS(INDIRECT($D$59&amp;"!$aj$4:$aj$250"),"NO",INDIRECT($D$59&amp;"!$E$4:$E$250"),"&lt;="&amp;E$62,INDIRECT($D$59&amp;"!$E$4:$E$250"),"&gt;="&amp;E$61),NA())</f>
        <v>#N/A</v>
      </c>
      <c r="F96" s="44" t="e">
        <f t="shared" ca="1" si="72"/>
        <v>#N/A</v>
      </c>
      <c r="G96" s="44" t="e">
        <f t="shared" ca="1" si="72"/>
        <v>#N/A</v>
      </c>
      <c r="H96" s="44" t="e">
        <f t="shared" ca="1" si="72"/>
        <v>#N/A</v>
      </c>
      <c r="I96" s="44" t="e">
        <f ca="1">IF(I$63&gt;0,COUNTIFS(INDIRECT($I$59&amp;"!$aj$4:$aj$250"),"NO",INDIRECT($I$59&amp;"!$E$4:$E$250"),"&lt;="&amp;I$62,INDIRECT($I$59&amp;"!$E$4:$E$250"),"&gt;="&amp;I$61),NA())</f>
        <v>#N/A</v>
      </c>
      <c r="J96" s="44" t="e">
        <f t="shared" ref="J96:M96" ca="1" si="73">IF(J$63&gt;0,COUNTIFS(INDIRECT($I$59&amp;"!$aj$4:$aj$250"),"NO",INDIRECT($I$59&amp;"!$E$4:$E$250"),"&lt;="&amp;J$62,INDIRECT($I$59&amp;"!$E$4:$E$250"),"&gt;="&amp;J$61),NA())</f>
        <v>#N/A</v>
      </c>
      <c r="K96" s="44" t="e">
        <f t="shared" ca="1" si="73"/>
        <v>#N/A</v>
      </c>
      <c r="L96" s="44" t="e">
        <f t="shared" ca="1" si="73"/>
        <v>#N/A</v>
      </c>
      <c r="M96" s="44" t="e">
        <f t="shared" ca="1" si="73"/>
        <v>#N/A</v>
      </c>
    </row>
    <row r="97" spans="1:13" ht="43.2">
      <c r="A97" s="75" t="s">
        <v>89</v>
      </c>
      <c r="B97" s="75"/>
      <c r="C97" s="15" t="s">
        <v>90</v>
      </c>
      <c r="D97" s="44" t="e">
        <f ca="1">IF(D$63&gt;0,COUNTIFS(INDIRECT($D$59&amp;"!$ak$4:$ak$250"),"NO",INDIRECT($D$59&amp;"!$E$4:$E$250"),"&lt;="&amp;D$62,INDIRECT($D$59&amp;"!$E$4:$E$250"),"&gt;="&amp;D$61),NA())</f>
        <v>#N/A</v>
      </c>
      <c r="E97" s="44" t="e">
        <f t="shared" ref="E97:H97" ca="1" si="74">IF(E$63&gt;0,COUNTIFS(INDIRECT($D$59&amp;"!$ak$4:$ak$250"),"NO",INDIRECT($D$59&amp;"!$E$4:$E$250"),"&lt;="&amp;E$62,INDIRECT($D$59&amp;"!$E$4:$E$250"),"&gt;="&amp;E$61),NA())</f>
        <v>#N/A</v>
      </c>
      <c r="F97" s="44" t="e">
        <f t="shared" ca="1" si="74"/>
        <v>#N/A</v>
      </c>
      <c r="G97" s="44" t="e">
        <f t="shared" ca="1" si="74"/>
        <v>#N/A</v>
      </c>
      <c r="H97" s="44" t="e">
        <f t="shared" ca="1" si="74"/>
        <v>#N/A</v>
      </c>
      <c r="I97" s="44" t="e">
        <f ca="1">IF(I$63&gt;0,COUNTIFS(INDIRECT($I$59&amp;"!$ak$4:$ak$250"),"NO",INDIRECT($I$59&amp;"!$E$4:$E$250"),"&lt;="&amp;I$62,INDIRECT($I$59&amp;"!$E$4:$E$250"),"&gt;="&amp;I$61),NA())</f>
        <v>#N/A</v>
      </c>
      <c r="J97" s="44" t="e">
        <f t="shared" ref="J97:M97" ca="1" si="75">IF(J$63&gt;0,COUNTIFS(INDIRECT($I$59&amp;"!$ak$4:$ak$250"),"NO",INDIRECT($I$59&amp;"!$E$4:$E$250"),"&lt;="&amp;J$62,INDIRECT($I$59&amp;"!$E$4:$E$250"),"&gt;="&amp;J$61),NA())</f>
        <v>#N/A</v>
      </c>
      <c r="K97" s="44" t="e">
        <f t="shared" ca="1" si="75"/>
        <v>#N/A</v>
      </c>
      <c r="L97" s="44" t="e">
        <f t="shared" ca="1" si="75"/>
        <v>#N/A</v>
      </c>
      <c r="M97" s="44" t="e">
        <f t="shared" ca="1" si="75"/>
        <v>#N/A</v>
      </c>
    </row>
    <row r="98" spans="1:13" ht="43.2">
      <c r="A98" s="75"/>
      <c r="B98" s="75"/>
      <c r="C98" s="15" t="s">
        <v>91</v>
      </c>
      <c r="D98" s="44" t="e">
        <f ca="1">IF(D$63&gt;0,COUNTIFS(INDIRECT($D$59&amp;"!$al$4:$al$250"),"NO",INDIRECT($D$59&amp;"!$E$4:$E$250"),"&lt;="&amp;D$62,INDIRECT($D$59&amp;"!$E$4:$E$250"),"&gt;="&amp;D$61),NA())</f>
        <v>#N/A</v>
      </c>
      <c r="E98" s="44" t="e">
        <f t="shared" ref="E98:H98" ca="1" si="76">IF(E$63&gt;0,COUNTIFS(INDIRECT($D$59&amp;"!$al$4:$al$250"),"NO",INDIRECT($D$59&amp;"!$E$4:$E$250"),"&lt;="&amp;E$62,INDIRECT($D$59&amp;"!$E$4:$E$250"),"&gt;="&amp;E$61),NA())</f>
        <v>#N/A</v>
      </c>
      <c r="F98" s="44" t="e">
        <f t="shared" ca="1" si="76"/>
        <v>#N/A</v>
      </c>
      <c r="G98" s="44" t="e">
        <f t="shared" ca="1" si="76"/>
        <v>#N/A</v>
      </c>
      <c r="H98" s="44" t="e">
        <f t="shared" ca="1" si="76"/>
        <v>#N/A</v>
      </c>
      <c r="I98" s="44" t="e">
        <f ca="1">IF(I$63&gt;0,COUNTIFS(INDIRECT($I$59&amp;"!$al$4:$al$250"),"NO",INDIRECT($I$59&amp;"!$E$4:$E$250"),"&lt;="&amp;I$62,INDIRECT($I$59&amp;"!$E$4:$E$250"),"&gt;="&amp;I$61),NA())</f>
        <v>#N/A</v>
      </c>
      <c r="J98" s="44" t="e">
        <f t="shared" ref="J98:M98" ca="1" si="77">IF(J$63&gt;0,COUNTIFS(INDIRECT($I$59&amp;"!$al$4:$al$250"),"NO",INDIRECT($I$59&amp;"!$E$4:$E$250"),"&lt;="&amp;J$62,INDIRECT($I$59&amp;"!$E$4:$E$250"),"&gt;="&amp;J$61),NA())</f>
        <v>#N/A</v>
      </c>
      <c r="K98" s="44" t="e">
        <f t="shared" ca="1" si="77"/>
        <v>#N/A</v>
      </c>
      <c r="L98" s="44" t="e">
        <f t="shared" ca="1" si="77"/>
        <v>#N/A</v>
      </c>
      <c r="M98" s="44" t="e">
        <f t="shared" ca="1" si="77"/>
        <v>#N/A</v>
      </c>
    </row>
    <row r="100" spans="1:13">
      <c r="D100" s="39" t="str">
        <f>TEXT(D61,"mm/dd")&amp;" - "&amp;TEXT(D62,"mm/dd")</f>
        <v xml:space="preserve"> - </v>
      </c>
      <c r="E100" s="39" t="str">
        <f t="shared" ref="E100:M100" si="78">TEXT(E61,"mm/dd")&amp;" - "&amp;TEXT(E62,"mm/dd")</f>
        <v xml:space="preserve"> - </v>
      </c>
      <c r="F100" s="39" t="str">
        <f t="shared" si="78"/>
        <v xml:space="preserve"> - </v>
      </c>
      <c r="G100" s="39" t="str">
        <f t="shared" si="78"/>
        <v xml:space="preserve"> - </v>
      </c>
      <c r="H100" s="39" t="str">
        <f t="shared" si="78"/>
        <v xml:space="preserve"> - </v>
      </c>
      <c r="I100" s="39" t="str">
        <f t="shared" si="78"/>
        <v xml:space="preserve"> - </v>
      </c>
      <c r="J100" s="39" t="str">
        <f t="shared" si="78"/>
        <v xml:space="preserve"> - </v>
      </c>
      <c r="K100" s="39" t="str">
        <f t="shared" si="78"/>
        <v xml:space="preserve"> - </v>
      </c>
      <c r="L100" s="39" t="str">
        <f t="shared" si="78"/>
        <v xml:space="preserve"> - </v>
      </c>
      <c r="M100" s="39" t="str">
        <f t="shared" si="78"/>
        <v xml:space="preserve"> - </v>
      </c>
    </row>
  </sheetData>
  <mergeCells count="26">
    <mergeCell ref="A13:B20"/>
    <mergeCell ref="A21:A38"/>
    <mergeCell ref="B21:B25"/>
    <mergeCell ref="B26:B31"/>
    <mergeCell ref="B33:B38"/>
    <mergeCell ref="A1:C1"/>
    <mergeCell ref="A3:C4"/>
    <mergeCell ref="A5:B8"/>
    <mergeCell ref="A9:B10"/>
    <mergeCell ref="A11:B12"/>
    <mergeCell ref="A97:B98"/>
    <mergeCell ref="A61:B62"/>
    <mergeCell ref="A63:B66"/>
    <mergeCell ref="D59:H59"/>
    <mergeCell ref="I59:M59"/>
    <mergeCell ref="A60:C60"/>
    <mergeCell ref="D60:H60"/>
    <mergeCell ref="I60:M60"/>
    <mergeCell ref="A39:B40"/>
    <mergeCell ref="A67:B68"/>
    <mergeCell ref="A69:B70"/>
    <mergeCell ref="A71:B78"/>
    <mergeCell ref="A79:A96"/>
    <mergeCell ref="B79:B83"/>
    <mergeCell ref="B84:B89"/>
    <mergeCell ref="B91:B96"/>
  </mergeCells>
  <phoneticPr fontId="12" type="noConversion"/>
  <conditionalFormatting sqref="D5:O40">
    <cfRule type="expression" dxfId="525" priority="18">
      <formula>ISERROR(D5)</formula>
    </cfRule>
  </conditionalFormatting>
  <conditionalFormatting sqref="D7:O7">
    <cfRule type="expression" dxfId="524" priority="15">
      <formula>ISERROR(D7)</formula>
    </cfRule>
  </conditionalFormatting>
  <conditionalFormatting sqref="D8:O8">
    <cfRule type="expression" dxfId="523" priority="14">
      <formula>ISERROR(D8)</formula>
    </cfRule>
  </conditionalFormatting>
  <conditionalFormatting sqref="D9:O40">
    <cfRule type="dataBar" priority="2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{3FC3F12F-0183-44CA-950B-6FD830838B2F}</x14:id>
        </ext>
      </extLst>
    </cfRule>
  </conditionalFormatting>
  <conditionalFormatting sqref="D67:M98">
    <cfRule type="expression" dxfId="522" priority="10">
      <formula>ISERROR(D67)</formula>
    </cfRule>
  </conditionalFormatting>
  <conditionalFormatting sqref="D65:M65">
    <cfRule type="expression" dxfId="521" priority="9">
      <formula>ISERROR(D65)</formula>
    </cfRule>
  </conditionalFormatting>
  <conditionalFormatting sqref="D65:M65">
    <cfRule type="expression" dxfId="520" priority="8">
      <formula>ISERROR(D65)</formula>
    </cfRule>
  </conditionalFormatting>
  <conditionalFormatting sqref="D66:M66">
    <cfRule type="expression" dxfId="519" priority="7">
      <formula>ISERROR(D66)</formula>
    </cfRule>
  </conditionalFormatting>
  <conditionalFormatting sqref="D66:M66">
    <cfRule type="expression" dxfId="518" priority="6">
      <formula>ISERROR(D66)</formula>
    </cfRule>
  </conditionalFormatting>
  <conditionalFormatting sqref="D63:M64">
    <cfRule type="expression" dxfId="517" priority="1">
      <formula>ISERROR(D63)</formula>
    </cfRule>
  </conditionalFormatting>
  <conditionalFormatting sqref="D67:M98">
    <cfRule type="dataBar" priority="23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{18B01974-C156-4963-9E30-332306AC6366}</x14:id>
        </ext>
      </extLst>
    </cfRule>
  </conditionalFormatting>
  <dataValidations count="1">
    <dataValidation type="list" allowBlank="1" showInputMessage="1" showErrorMessage="1" sqref="D60:M60" xr:uid="{324E1FEA-F30E-4ABE-A26F-2C6921B1EE1D}">
      <formula1>month_list</formula1>
    </dataValidation>
  </dataValidations>
  <pageMargins left="0.7" right="0.7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C3F12F-0183-44CA-950B-6FD830838B2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D9:O40</xm:sqref>
        </x14:conditionalFormatting>
        <x14:conditionalFormatting xmlns:xm="http://schemas.microsoft.com/office/excel/2006/main">
          <x14:cfRule type="dataBar" id="{18B01974-C156-4963-9E30-332306AC63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D67:M98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CBD56-C058-4698-A4CE-1C59AAE0DA70}">
  <sheetPr>
    <tabColor theme="8" tint="0.79998168889431442"/>
    <pageSetUpPr fitToPage="1"/>
  </sheetPr>
  <dimension ref="A1:O100"/>
  <sheetViews>
    <sheetView zoomScaleNormal="100" workbookViewId="0">
      <pane ySplit="1" topLeftCell="A2" activePane="bottomLeft" state="frozen"/>
      <selection sqref="A1:L1"/>
      <selection pane="bottomLeft" activeCell="C1" sqref="C1"/>
    </sheetView>
  </sheetViews>
  <sheetFormatPr defaultColWidth="8.88671875" defaultRowHeight="14.4"/>
  <cols>
    <col min="1" max="1" width="13.6640625" style="12" customWidth="1"/>
    <col min="2" max="2" width="14.109375" style="12" customWidth="1"/>
    <col min="3" max="3" width="27.5546875" style="13" customWidth="1"/>
    <col min="4" max="15" width="10.6640625" style="12" customWidth="1"/>
    <col min="16" max="16384" width="8.88671875" style="12"/>
  </cols>
  <sheetData>
    <row r="1" spans="1:15" s="31" customFormat="1" ht="16.8">
      <c r="A1" s="98" t="s">
        <v>96</v>
      </c>
      <c r="B1" s="98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6.2" customHeight="1">
      <c r="A2" s="96" t="str">
        <f>"NURSING HOME RATES BY JOB ROLE: "&amp;C1</f>
        <v xml:space="preserve">NURSING HOME RATES BY JOB ROLE: </v>
      </c>
      <c r="B2" s="96"/>
      <c r="C2" s="96"/>
      <c r="D2" s="96"/>
      <c r="E2" s="96"/>
      <c r="F2" s="96"/>
      <c r="G2" s="96"/>
      <c r="H2" s="96"/>
      <c r="I2" s="45"/>
      <c r="J2" s="45"/>
      <c r="K2" s="45"/>
      <c r="L2" s="45"/>
      <c r="M2" s="45"/>
      <c r="N2" s="45"/>
      <c r="O2" s="45"/>
    </row>
    <row r="4" spans="1:15">
      <c r="A4" s="97" t="s">
        <v>33</v>
      </c>
      <c r="B4" s="97"/>
      <c r="C4" s="97"/>
      <c r="D4" s="17" t="s">
        <v>34</v>
      </c>
      <c r="E4" s="17" t="s">
        <v>35</v>
      </c>
      <c r="F4" s="17" t="s">
        <v>36</v>
      </c>
      <c r="G4" s="17" t="s">
        <v>37</v>
      </c>
      <c r="H4" s="17" t="s">
        <v>38</v>
      </c>
      <c r="I4" s="17" t="s">
        <v>39</v>
      </c>
      <c r="J4" s="17" t="s">
        <v>40</v>
      </c>
      <c r="K4" s="17" t="s">
        <v>41</v>
      </c>
      <c r="L4" s="17" t="s">
        <v>42</v>
      </c>
      <c r="M4" s="17" t="s">
        <v>43</v>
      </c>
      <c r="N4" s="17" t="s">
        <v>44</v>
      </c>
      <c r="O4" s="17" t="s">
        <v>45</v>
      </c>
    </row>
    <row r="5" spans="1:15" ht="18.600000000000001" customHeight="1">
      <c r="A5" s="97"/>
      <c r="B5" s="97"/>
      <c r="C5" s="97"/>
      <c r="D5" s="16" t="str">
        <f>IF(INSTRUCTIONS!B17="",D4,INSTRUCTIONS!B17)</f>
        <v>Month_1</v>
      </c>
      <c r="E5" s="16" t="str">
        <f>IF(D5=D4,E4,IF(MONTH(D5)=12,DATE(YEAR(D5)+1,1,1),DATE(YEAR(D5),MONTH(D5)+1,1)))</f>
        <v>Month_2</v>
      </c>
      <c r="F5" s="16" t="str">
        <f t="shared" ref="F5:O5" si="0">IF(E5=E4,F4,IF(MONTH(E5)=12,DATE(YEAR(E5)+1,1,1),DATE(YEAR(E5),MONTH(E5)+1,1)))</f>
        <v>Month_3</v>
      </c>
      <c r="G5" s="16" t="str">
        <f t="shared" si="0"/>
        <v>Month_4</v>
      </c>
      <c r="H5" s="16" t="str">
        <f t="shared" si="0"/>
        <v>Month_5</v>
      </c>
      <c r="I5" s="16" t="str">
        <f t="shared" si="0"/>
        <v>Month_6</v>
      </c>
      <c r="J5" s="16" t="str">
        <f t="shared" si="0"/>
        <v>Month_7</v>
      </c>
      <c r="K5" s="16" t="str">
        <f t="shared" si="0"/>
        <v>Month_8</v>
      </c>
      <c r="L5" s="16" t="str">
        <f t="shared" si="0"/>
        <v>Month_9</v>
      </c>
      <c r="M5" s="16" t="str">
        <f t="shared" si="0"/>
        <v>Month_10</v>
      </c>
      <c r="N5" s="16" t="str">
        <f t="shared" si="0"/>
        <v>Month_11</v>
      </c>
      <c r="O5" s="16" t="str">
        <f t="shared" si="0"/>
        <v>Month_12</v>
      </c>
    </row>
    <row r="6" spans="1:15" ht="14.4" customHeight="1">
      <c r="A6" s="89" t="s">
        <v>46</v>
      </c>
      <c r="B6" s="90"/>
      <c r="C6" s="15" t="s">
        <v>47</v>
      </c>
      <c r="D6" s="18">
        <f t="shared" ref="D6:O6" ca="1" si="1">COUNTIFS(INDIRECT(D$4&amp;"!$AM$4:$AM$250"),"&gt;=0",INDIRECT(D$4&amp;"!$C$4:$C$250"),$C$1)</f>
        <v>0</v>
      </c>
      <c r="E6" s="18">
        <f t="shared" ca="1" si="1"/>
        <v>0</v>
      </c>
      <c r="F6" s="18">
        <f t="shared" ca="1" si="1"/>
        <v>0</v>
      </c>
      <c r="G6" s="18">
        <f t="shared" ca="1" si="1"/>
        <v>0</v>
      </c>
      <c r="H6" s="18">
        <f t="shared" ca="1" si="1"/>
        <v>0</v>
      </c>
      <c r="I6" s="18">
        <f t="shared" ca="1" si="1"/>
        <v>0</v>
      </c>
      <c r="J6" s="18">
        <f t="shared" ca="1" si="1"/>
        <v>0</v>
      </c>
      <c r="K6" s="18">
        <f t="shared" ca="1" si="1"/>
        <v>0</v>
      </c>
      <c r="L6" s="18">
        <f t="shared" ca="1" si="1"/>
        <v>0</v>
      </c>
      <c r="M6" s="18">
        <f t="shared" ca="1" si="1"/>
        <v>0</v>
      </c>
      <c r="N6" s="18">
        <f t="shared" ca="1" si="1"/>
        <v>0</v>
      </c>
      <c r="O6" s="18">
        <f t="shared" ca="1" si="1"/>
        <v>0</v>
      </c>
    </row>
    <row r="7" spans="1:15" ht="14.4" customHeight="1">
      <c r="A7" s="90"/>
      <c r="B7" s="90"/>
      <c r="C7" s="15" t="s">
        <v>48</v>
      </c>
      <c r="D7" s="18">
        <f t="shared" ref="D7:O7" ca="1" si="2">COUNTIFS(INDIRECT(D$4&amp;"!$AM$4:$AM$250"),"=0",INDIRECT(D$4&amp;"!$C$4:$C$250"),$C$1)</f>
        <v>0</v>
      </c>
      <c r="E7" s="18">
        <f t="shared" ca="1" si="2"/>
        <v>0</v>
      </c>
      <c r="F7" s="18">
        <f t="shared" ca="1" si="2"/>
        <v>0</v>
      </c>
      <c r="G7" s="18">
        <f t="shared" ca="1" si="2"/>
        <v>0</v>
      </c>
      <c r="H7" s="18">
        <f t="shared" ca="1" si="2"/>
        <v>0</v>
      </c>
      <c r="I7" s="18">
        <f t="shared" ca="1" si="2"/>
        <v>0</v>
      </c>
      <c r="J7" s="18">
        <f t="shared" ca="1" si="2"/>
        <v>0</v>
      </c>
      <c r="K7" s="18">
        <f t="shared" ca="1" si="2"/>
        <v>0</v>
      </c>
      <c r="L7" s="18">
        <f t="shared" ca="1" si="2"/>
        <v>0</v>
      </c>
      <c r="M7" s="18">
        <f t="shared" ca="1" si="2"/>
        <v>0</v>
      </c>
      <c r="N7" s="18">
        <f t="shared" ca="1" si="2"/>
        <v>0</v>
      </c>
      <c r="O7" s="18">
        <f t="shared" ca="1" si="2"/>
        <v>0</v>
      </c>
    </row>
    <row r="8" spans="1:15" ht="15.6">
      <c r="A8" s="90"/>
      <c r="B8" s="90"/>
      <c r="C8" s="19" t="s">
        <v>49</v>
      </c>
      <c r="D8" s="20" t="e">
        <f ca="1">IFERROR(D7/D6,NA())</f>
        <v>#N/A</v>
      </c>
      <c r="E8" s="20" t="e">
        <f t="shared" ref="E8:O8" ca="1" si="3">IFERROR(E7/E6,NA())</f>
        <v>#N/A</v>
      </c>
      <c r="F8" s="20" t="e">
        <f t="shared" ca="1" si="3"/>
        <v>#N/A</v>
      </c>
      <c r="G8" s="20" t="e">
        <f t="shared" ca="1" si="3"/>
        <v>#N/A</v>
      </c>
      <c r="H8" s="20" t="e">
        <f t="shared" ca="1" si="3"/>
        <v>#N/A</v>
      </c>
      <c r="I8" s="20" t="e">
        <f t="shared" ca="1" si="3"/>
        <v>#N/A</v>
      </c>
      <c r="J8" s="20" t="e">
        <f t="shared" ca="1" si="3"/>
        <v>#N/A</v>
      </c>
      <c r="K8" s="20" t="e">
        <f t="shared" ca="1" si="3"/>
        <v>#N/A</v>
      </c>
      <c r="L8" s="20" t="e">
        <f t="shared" ca="1" si="3"/>
        <v>#N/A</v>
      </c>
      <c r="M8" s="20" t="e">
        <f t="shared" ca="1" si="3"/>
        <v>#N/A</v>
      </c>
      <c r="N8" s="20" t="e">
        <f t="shared" ca="1" si="3"/>
        <v>#N/A</v>
      </c>
      <c r="O8" s="20" t="e">
        <f t="shared" ca="1" si="3"/>
        <v>#N/A</v>
      </c>
    </row>
    <row r="9" spans="1:15" ht="31.2">
      <c r="A9" s="90"/>
      <c r="B9" s="90"/>
      <c r="C9" s="21" t="s">
        <v>50</v>
      </c>
      <c r="D9" s="22" t="e">
        <f t="shared" ref="D9:O9" ca="1" si="4">IFERROR(AVERAGEIF(INDIRECT(D$4&amp;"!$C$4:$C$250"),$C$1,INDIRECT(D$4&amp;"!$AM$4:$AM$250")),NA())</f>
        <v>#N/A</v>
      </c>
      <c r="E9" s="22" t="e">
        <f t="shared" ca="1" si="4"/>
        <v>#N/A</v>
      </c>
      <c r="F9" s="22" t="e">
        <f t="shared" ca="1" si="4"/>
        <v>#N/A</v>
      </c>
      <c r="G9" s="22" t="e">
        <f t="shared" ca="1" si="4"/>
        <v>#N/A</v>
      </c>
      <c r="H9" s="22" t="e">
        <f t="shared" ca="1" si="4"/>
        <v>#N/A</v>
      </c>
      <c r="I9" s="22" t="e">
        <f t="shared" ca="1" si="4"/>
        <v>#N/A</v>
      </c>
      <c r="J9" s="22" t="e">
        <f t="shared" ca="1" si="4"/>
        <v>#N/A</v>
      </c>
      <c r="K9" s="22" t="e">
        <f t="shared" ca="1" si="4"/>
        <v>#N/A</v>
      </c>
      <c r="L9" s="22" t="e">
        <f t="shared" ca="1" si="4"/>
        <v>#N/A</v>
      </c>
      <c r="M9" s="22" t="e">
        <f t="shared" ca="1" si="4"/>
        <v>#N/A</v>
      </c>
      <c r="N9" s="22" t="e">
        <f t="shared" ca="1" si="4"/>
        <v>#N/A</v>
      </c>
      <c r="O9" s="22" t="e">
        <f t="shared" ca="1" si="4"/>
        <v>#N/A</v>
      </c>
    </row>
    <row r="10" spans="1:15" ht="28.95" customHeight="1">
      <c r="A10" s="76" t="s">
        <v>51</v>
      </c>
      <c r="B10" s="77"/>
      <c r="C10" s="15" t="s">
        <v>52</v>
      </c>
      <c r="D10" s="23" t="e">
        <f ca="1">IF(D$6&gt;0,COUNTIFS(INDIRECT(D$4&amp;"!$g$4:$g$250"),"NO",INDIRECT(D$4&amp;"!$c$4:$c$250"),$C$1),NA())</f>
        <v>#N/A</v>
      </c>
      <c r="E10" s="23" t="e">
        <f t="shared" ref="E10:O10" ca="1" si="5">IF(E$6&gt;0,COUNTIFS(INDIRECT(E$4&amp;"!$g$4:$g$250"),"NO",INDIRECT(E$4&amp;"!$c$4:$c$250"),$C$1),NA())</f>
        <v>#N/A</v>
      </c>
      <c r="F10" s="23" t="e">
        <f t="shared" ca="1" si="5"/>
        <v>#N/A</v>
      </c>
      <c r="G10" s="23" t="e">
        <f t="shared" ca="1" si="5"/>
        <v>#N/A</v>
      </c>
      <c r="H10" s="23" t="e">
        <f t="shared" ca="1" si="5"/>
        <v>#N/A</v>
      </c>
      <c r="I10" s="23" t="e">
        <f t="shared" ca="1" si="5"/>
        <v>#N/A</v>
      </c>
      <c r="J10" s="23" t="e">
        <f t="shared" ca="1" si="5"/>
        <v>#N/A</v>
      </c>
      <c r="K10" s="23" t="e">
        <f t="shared" ca="1" si="5"/>
        <v>#N/A</v>
      </c>
      <c r="L10" s="23" t="e">
        <f t="shared" ca="1" si="5"/>
        <v>#N/A</v>
      </c>
      <c r="M10" s="23" t="e">
        <f t="shared" ca="1" si="5"/>
        <v>#N/A</v>
      </c>
      <c r="N10" s="23" t="e">
        <f t="shared" ca="1" si="5"/>
        <v>#N/A</v>
      </c>
      <c r="O10" s="23" t="e">
        <f t="shared" ca="1" si="5"/>
        <v>#N/A</v>
      </c>
    </row>
    <row r="11" spans="1:15" ht="57.6">
      <c r="A11" s="78"/>
      <c r="B11" s="79"/>
      <c r="C11" s="15" t="s">
        <v>53</v>
      </c>
      <c r="D11" s="23" t="e">
        <f ca="1">IF(D$6&gt;0,COUNTIFS(INDIRECT(D$4&amp;"!$h$4:$h$250"),"NO",INDIRECT(D$4&amp;"!$c$4:$c$250"),$C$1),NA())</f>
        <v>#N/A</v>
      </c>
      <c r="E11" s="23" t="e">
        <f t="shared" ref="E11:O11" ca="1" si="6">IF(E$6&gt;0,COUNTIFS(INDIRECT(E$4&amp;"!$h$4:$h$250"),"NO",INDIRECT(E$4&amp;"!$c$4:$c$250"),$C$1),NA())</f>
        <v>#N/A</v>
      </c>
      <c r="F11" s="23" t="e">
        <f t="shared" ca="1" si="6"/>
        <v>#N/A</v>
      </c>
      <c r="G11" s="23" t="e">
        <f t="shared" ca="1" si="6"/>
        <v>#N/A</v>
      </c>
      <c r="H11" s="23" t="e">
        <f t="shared" ca="1" si="6"/>
        <v>#N/A</v>
      </c>
      <c r="I11" s="23" t="e">
        <f t="shared" ca="1" si="6"/>
        <v>#N/A</v>
      </c>
      <c r="J11" s="23" t="e">
        <f t="shared" ca="1" si="6"/>
        <v>#N/A</v>
      </c>
      <c r="K11" s="23" t="e">
        <f t="shared" ca="1" si="6"/>
        <v>#N/A</v>
      </c>
      <c r="L11" s="23" t="e">
        <f t="shared" ca="1" si="6"/>
        <v>#N/A</v>
      </c>
      <c r="M11" s="23" t="e">
        <f t="shared" ca="1" si="6"/>
        <v>#N/A</v>
      </c>
      <c r="N11" s="23" t="e">
        <f t="shared" ca="1" si="6"/>
        <v>#N/A</v>
      </c>
      <c r="O11" s="23" t="e">
        <f t="shared" ca="1" si="6"/>
        <v>#N/A</v>
      </c>
    </row>
    <row r="12" spans="1:15" ht="28.8">
      <c r="A12" s="76" t="s">
        <v>54</v>
      </c>
      <c r="B12" s="77"/>
      <c r="C12" s="15" t="s">
        <v>55</v>
      </c>
      <c r="D12" s="23" t="e">
        <f ca="1">IF(D$6&gt;0,COUNTIFS(INDIRECT(D$4&amp;"!$i$4:$i$250"),"NO",INDIRECT(D$4&amp;"!$c$4:$c$250"),$C$1),NA())</f>
        <v>#N/A</v>
      </c>
      <c r="E12" s="23" t="e">
        <f t="shared" ref="E12:O12" ca="1" si="7">IF(E$6&gt;0,COUNTIFS(INDIRECT(E$4&amp;"!$i$4:$i$250"),"NO",INDIRECT(E$4&amp;"!$c$4:$c$250"),$C$1),NA())</f>
        <v>#N/A</v>
      </c>
      <c r="F12" s="23" t="e">
        <f t="shared" ca="1" si="7"/>
        <v>#N/A</v>
      </c>
      <c r="G12" s="23" t="e">
        <f t="shared" ca="1" si="7"/>
        <v>#N/A</v>
      </c>
      <c r="H12" s="23" t="e">
        <f t="shared" ca="1" si="7"/>
        <v>#N/A</v>
      </c>
      <c r="I12" s="23" t="e">
        <f t="shared" ca="1" si="7"/>
        <v>#N/A</v>
      </c>
      <c r="J12" s="23" t="e">
        <f t="shared" ca="1" si="7"/>
        <v>#N/A</v>
      </c>
      <c r="K12" s="23" t="e">
        <f t="shared" ca="1" si="7"/>
        <v>#N/A</v>
      </c>
      <c r="L12" s="23" t="e">
        <f t="shared" ca="1" si="7"/>
        <v>#N/A</v>
      </c>
      <c r="M12" s="23" t="e">
        <f t="shared" ca="1" si="7"/>
        <v>#N/A</v>
      </c>
      <c r="N12" s="23" t="e">
        <f t="shared" ca="1" si="7"/>
        <v>#N/A</v>
      </c>
      <c r="O12" s="23" t="e">
        <f t="shared" ca="1" si="7"/>
        <v>#N/A</v>
      </c>
    </row>
    <row r="13" spans="1:15" ht="15.6">
      <c r="A13" s="78"/>
      <c r="B13" s="79"/>
      <c r="C13" s="15" t="s">
        <v>56</v>
      </c>
      <c r="D13" s="23" t="e">
        <f ca="1">IF(D$6&gt;0,COUNTIFS(INDIRECT(D$4&amp;"!$j$4:$j$250"),"NO",INDIRECT(D$4&amp;"!$c$4:$c$250"),$C$1),NA())</f>
        <v>#N/A</v>
      </c>
      <c r="E13" s="23" t="e">
        <f t="shared" ref="E13:O13" ca="1" si="8">IF(E$6&gt;0,COUNTIFS(INDIRECT(E$4&amp;"!$j$4:$j$250"),"NO",INDIRECT(E$4&amp;"!$c$4:$c$250"),$C$1),NA())</f>
        <v>#N/A</v>
      </c>
      <c r="F13" s="23" t="e">
        <f t="shared" ca="1" si="8"/>
        <v>#N/A</v>
      </c>
      <c r="G13" s="23" t="e">
        <f t="shared" ca="1" si="8"/>
        <v>#N/A</v>
      </c>
      <c r="H13" s="23" t="e">
        <f t="shared" ca="1" si="8"/>
        <v>#N/A</v>
      </c>
      <c r="I13" s="23" t="e">
        <f t="shared" ca="1" si="8"/>
        <v>#N/A</v>
      </c>
      <c r="J13" s="23" t="e">
        <f t="shared" ca="1" si="8"/>
        <v>#N/A</v>
      </c>
      <c r="K13" s="23" t="e">
        <f t="shared" ca="1" si="8"/>
        <v>#N/A</v>
      </c>
      <c r="L13" s="23" t="e">
        <f t="shared" ca="1" si="8"/>
        <v>#N/A</v>
      </c>
      <c r="M13" s="23" t="e">
        <f t="shared" ca="1" si="8"/>
        <v>#N/A</v>
      </c>
      <c r="N13" s="23" t="e">
        <f t="shared" ca="1" si="8"/>
        <v>#N/A</v>
      </c>
      <c r="O13" s="23" t="e">
        <f t="shared" ca="1" si="8"/>
        <v>#N/A</v>
      </c>
    </row>
    <row r="14" spans="1:15" ht="28.8">
      <c r="A14" s="76" t="s">
        <v>57</v>
      </c>
      <c r="B14" s="77"/>
      <c r="C14" s="15" t="s">
        <v>58</v>
      </c>
      <c r="D14" s="23" t="e">
        <f ca="1">IF(D$6&gt;0,COUNTIFS(INDIRECT(D$4&amp;"!$k$4:$k$250"),"NO",INDIRECT(D$4&amp;"!$c$4:$c$250"),$C$1),NA())</f>
        <v>#N/A</v>
      </c>
      <c r="E14" s="23" t="e">
        <f t="shared" ref="E14:O14" ca="1" si="9">IF(E$6&gt;0,COUNTIFS(INDIRECT(E$4&amp;"!$k$4:$k$250"),"NO",INDIRECT(E$4&amp;"!$c$4:$c$250"),$C$1),NA())</f>
        <v>#N/A</v>
      </c>
      <c r="F14" s="23" t="e">
        <f t="shared" ca="1" si="9"/>
        <v>#N/A</v>
      </c>
      <c r="G14" s="23" t="e">
        <f t="shared" ca="1" si="9"/>
        <v>#N/A</v>
      </c>
      <c r="H14" s="23" t="e">
        <f t="shared" ca="1" si="9"/>
        <v>#N/A</v>
      </c>
      <c r="I14" s="23" t="e">
        <f t="shared" ca="1" si="9"/>
        <v>#N/A</v>
      </c>
      <c r="J14" s="23" t="e">
        <f t="shared" ca="1" si="9"/>
        <v>#N/A</v>
      </c>
      <c r="K14" s="23" t="e">
        <f t="shared" ca="1" si="9"/>
        <v>#N/A</v>
      </c>
      <c r="L14" s="23" t="e">
        <f t="shared" ca="1" si="9"/>
        <v>#N/A</v>
      </c>
      <c r="M14" s="23" t="e">
        <f t="shared" ca="1" si="9"/>
        <v>#N/A</v>
      </c>
      <c r="N14" s="23" t="e">
        <f t="shared" ca="1" si="9"/>
        <v>#N/A</v>
      </c>
      <c r="O14" s="23" t="e">
        <f t="shared" ca="1" si="9"/>
        <v>#N/A</v>
      </c>
    </row>
    <row r="15" spans="1:15" ht="15.6">
      <c r="A15" s="80"/>
      <c r="B15" s="81"/>
      <c r="C15" s="60" t="s">
        <v>59</v>
      </c>
      <c r="D15" s="23" t="e">
        <f ca="1">IF(D$6&gt;0,COUNTIFS(INDIRECT(D$4&amp;"!$l$4:$l$250"),"NO",INDIRECT(D$4&amp;"!$c$4:$c$250"),$C$1),NA())</f>
        <v>#N/A</v>
      </c>
      <c r="E15" s="23" t="e">
        <f t="shared" ref="E15:O15" ca="1" si="10">IF(E$6&gt;0,COUNTIFS(INDIRECT(E$4&amp;"!$l$4:$l$250"),"NO",INDIRECT(E$4&amp;"!$c$4:$c$250"),$C$1),NA())</f>
        <v>#N/A</v>
      </c>
      <c r="F15" s="23" t="e">
        <f t="shared" ca="1" si="10"/>
        <v>#N/A</v>
      </c>
      <c r="G15" s="23" t="e">
        <f t="shared" ca="1" si="10"/>
        <v>#N/A</v>
      </c>
      <c r="H15" s="23" t="e">
        <f t="shared" ca="1" si="10"/>
        <v>#N/A</v>
      </c>
      <c r="I15" s="23" t="e">
        <f t="shared" ca="1" si="10"/>
        <v>#N/A</v>
      </c>
      <c r="J15" s="23" t="e">
        <f t="shared" ca="1" si="10"/>
        <v>#N/A</v>
      </c>
      <c r="K15" s="23" t="e">
        <f t="shared" ca="1" si="10"/>
        <v>#N/A</v>
      </c>
      <c r="L15" s="23" t="e">
        <f t="shared" ca="1" si="10"/>
        <v>#N/A</v>
      </c>
      <c r="M15" s="23" t="e">
        <f t="shared" ca="1" si="10"/>
        <v>#N/A</v>
      </c>
      <c r="N15" s="23" t="e">
        <f t="shared" ca="1" si="10"/>
        <v>#N/A</v>
      </c>
      <c r="O15" s="23" t="e">
        <f t="shared" ca="1" si="10"/>
        <v>#N/A</v>
      </c>
    </row>
    <row r="16" spans="1:15" ht="28.8">
      <c r="A16" s="80"/>
      <c r="B16" s="81"/>
      <c r="C16" s="60" t="s">
        <v>60</v>
      </c>
      <c r="D16" s="23" t="e">
        <f ca="1">IF(D$6&gt;0,COUNTIFS(INDIRECT(D$4&amp;"!$m$4:$m$250"),"NO",INDIRECT(D$4&amp;"!$c$4:$c$250"),$C$1),NA())</f>
        <v>#N/A</v>
      </c>
      <c r="E16" s="23" t="e">
        <f t="shared" ref="E16:O16" ca="1" si="11">IF(E$6&gt;0,COUNTIFS(INDIRECT(E$4&amp;"!$m$4:$m$250"),"NO",INDIRECT(E$4&amp;"!$c$4:$c$250"),$C$1),NA())</f>
        <v>#N/A</v>
      </c>
      <c r="F16" s="23" t="e">
        <f t="shared" ca="1" si="11"/>
        <v>#N/A</v>
      </c>
      <c r="G16" s="23" t="e">
        <f t="shared" ca="1" si="11"/>
        <v>#N/A</v>
      </c>
      <c r="H16" s="23" t="e">
        <f t="shared" ca="1" si="11"/>
        <v>#N/A</v>
      </c>
      <c r="I16" s="23" t="e">
        <f t="shared" ca="1" si="11"/>
        <v>#N/A</v>
      </c>
      <c r="J16" s="23" t="e">
        <f t="shared" ca="1" si="11"/>
        <v>#N/A</v>
      </c>
      <c r="K16" s="23" t="e">
        <f t="shared" ca="1" si="11"/>
        <v>#N/A</v>
      </c>
      <c r="L16" s="23" t="e">
        <f t="shared" ca="1" si="11"/>
        <v>#N/A</v>
      </c>
      <c r="M16" s="23" t="e">
        <f t="shared" ca="1" si="11"/>
        <v>#N/A</v>
      </c>
      <c r="N16" s="23" t="e">
        <f t="shared" ca="1" si="11"/>
        <v>#N/A</v>
      </c>
      <c r="O16" s="23" t="e">
        <f t="shared" ca="1" si="11"/>
        <v>#N/A</v>
      </c>
    </row>
    <row r="17" spans="1:15" ht="28.8">
      <c r="A17" s="80"/>
      <c r="B17" s="81"/>
      <c r="C17" s="60" t="s">
        <v>61</v>
      </c>
      <c r="D17" s="23" t="e">
        <f ca="1">IF(D$6&gt;0,COUNTIFS(INDIRECT(D$4&amp;"!$n$4:$n$250"),"NO",INDIRECT(D$4&amp;"!$c$4:$c$250"),$C$1),NA())</f>
        <v>#N/A</v>
      </c>
      <c r="E17" s="23" t="e">
        <f t="shared" ref="E17:O17" ca="1" si="12">IF(E$6&gt;0,COUNTIFS(INDIRECT(E$4&amp;"!$n$4:$n$250"),"NO",INDIRECT(E$4&amp;"!$c$4:$c$250"),$C$1),NA())</f>
        <v>#N/A</v>
      </c>
      <c r="F17" s="23" t="e">
        <f t="shared" ca="1" si="12"/>
        <v>#N/A</v>
      </c>
      <c r="G17" s="23" t="e">
        <f t="shared" ca="1" si="12"/>
        <v>#N/A</v>
      </c>
      <c r="H17" s="23" t="e">
        <f t="shared" ca="1" si="12"/>
        <v>#N/A</v>
      </c>
      <c r="I17" s="23" t="e">
        <f t="shared" ca="1" si="12"/>
        <v>#N/A</v>
      </c>
      <c r="J17" s="23" t="e">
        <f t="shared" ca="1" si="12"/>
        <v>#N/A</v>
      </c>
      <c r="K17" s="23" t="e">
        <f t="shared" ca="1" si="12"/>
        <v>#N/A</v>
      </c>
      <c r="L17" s="23" t="e">
        <f t="shared" ca="1" si="12"/>
        <v>#N/A</v>
      </c>
      <c r="M17" s="23" t="e">
        <f t="shared" ca="1" si="12"/>
        <v>#N/A</v>
      </c>
      <c r="N17" s="23" t="e">
        <f t="shared" ca="1" si="12"/>
        <v>#N/A</v>
      </c>
      <c r="O17" s="23" t="e">
        <f t="shared" ca="1" si="12"/>
        <v>#N/A</v>
      </c>
    </row>
    <row r="18" spans="1:15" ht="28.95" customHeight="1">
      <c r="A18" s="80"/>
      <c r="B18" s="81"/>
      <c r="C18" s="60" t="s">
        <v>62</v>
      </c>
      <c r="D18" s="23" t="e">
        <f ca="1">IF(D$6&gt;0,COUNTIFS(INDIRECT(D$4&amp;"!$o$4:$o$250"),"NO",INDIRECT(D$4&amp;"!$c$4:$c$250"),$C$1),NA())</f>
        <v>#N/A</v>
      </c>
      <c r="E18" s="23" t="e">
        <f t="shared" ref="E18:O18" ca="1" si="13">IF(E$6&gt;0,COUNTIFS(INDIRECT(E$4&amp;"!$o$4:$o$250"),"NO",INDIRECT(E$4&amp;"!$c$4:$c$250"),$C$1),NA())</f>
        <v>#N/A</v>
      </c>
      <c r="F18" s="23" t="e">
        <f t="shared" ca="1" si="13"/>
        <v>#N/A</v>
      </c>
      <c r="G18" s="23" t="e">
        <f t="shared" ca="1" si="13"/>
        <v>#N/A</v>
      </c>
      <c r="H18" s="23" t="e">
        <f t="shared" ca="1" si="13"/>
        <v>#N/A</v>
      </c>
      <c r="I18" s="23" t="e">
        <f t="shared" ca="1" si="13"/>
        <v>#N/A</v>
      </c>
      <c r="J18" s="23" t="e">
        <f t="shared" ca="1" si="13"/>
        <v>#N/A</v>
      </c>
      <c r="K18" s="23" t="e">
        <f t="shared" ca="1" si="13"/>
        <v>#N/A</v>
      </c>
      <c r="L18" s="23" t="e">
        <f t="shared" ca="1" si="13"/>
        <v>#N/A</v>
      </c>
      <c r="M18" s="23" t="e">
        <f t="shared" ca="1" si="13"/>
        <v>#N/A</v>
      </c>
      <c r="N18" s="23" t="e">
        <f t="shared" ca="1" si="13"/>
        <v>#N/A</v>
      </c>
      <c r="O18" s="23" t="e">
        <f t="shared" ca="1" si="13"/>
        <v>#N/A</v>
      </c>
    </row>
    <row r="19" spans="1:15" ht="28.8">
      <c r="A19" s="80"/>
      <c r="B19" s="81"/>
      <c r="C19" s="60" t="s">
        <v>63</v>
      </c>
      <c r="D19" s="23" t="e">
        <f ca="1">IF(D$6&gt;0,COUNTIFS(INDIRECT(D$4&amp;"!$p$4:$p$250"),"NO",INDIRECT(D$4&amp;"!$c$4:$c$250"),$C$1),NA())</f>
        <v>#N/A</v>
      </c>
      <c r="E19" s="23" t="e">
        <f t="shared" ref="E19:O19" ca="1" si="14">IF(E$6&gt;0,COUNTIFS(INDIRECT(E$4&amp;"!$p$4:$p$250"),"NO",INDIRECT(E$4&amp;"!$c$4:$c$250"),$C$1),NA())</f>
        <v>#N/A</v>
      </c>
      <c r="F19" s="23" t="e">
        <f t="shared" ca="1" si="14"/>
        <v>#N/A</v>
      </c>
      <c r="G19" s="23" t="e">
        <f t="shared" ca="1" si="14"/>
        <v>#N/A</v>
      </c>
      <c r="H19" s="23" t="e">
        <f t="shared" ca="1" si="14"/>
        <v>#N/A</v>
      </c>
      <c r="I19" s="23" t="e">
        <f t="shared" ca="1" si="14"/>
        <v>#N/A</v>
      </c>
      <c r="J19" s="23" t="e">
        <f t="shared" ca="1" si="14"/>
        <v>#N/A</v>
      </c>
      <c r="K19" s="23" t="e">
        <f t="shared" ca="1" si="14"/>
        <v>#N/A</v>
      </c>
      <c r="L19" s="23" t="e">
        <f t="shared" ca="1" si="14"/>
        <v>#N/A</v>
      </c>
      <c r="M19" s="23" t="e">
        <f t="shared" ca="1" si="14"/>
        <v>#N/A</v>
      </c>
      <c r="N19" s="23" t="e">
        <f t="shared" ca="1" si="14"/>
        <v>#N/A</v>
      </c>
      <c r="O19" s="23" t="e">
        <f t="shared" ca="1" si="14"/>
        <v>#N/A</v>
      </c>
    </row>
    <row r="20" spans="1:15" ht="15.6" customHeight="1">
      <c r="A20" s="80"/>
      <c r="B20" s="81"/>
      <c r="C20" s="60" t="s">
        <v>64</v>
      </c>
      <c r="D20" s="23" t="e">
        <f ca="1">IF(D$6&gt;0,COUNTIFS(INDIRECT(D$4&amp;"!$q$4:$q$250"),"NO",INDIRECT(D$4&amp;"!$c$4:$c$250"),$C$1),NA())</f>
        <v>#N/A</v>
      </c>
      <c r="E20" s="23" t="e">
        <f t="shared" ref="E20:O20" ca="1" si="15">IF(E$6&gt;0,COUNTIFS(INDIRECT(E$4&amp;"!$q$4:$q$250"),"NO",INDIRECT(E$4&amp;"!$c$4:$c$250"),$C$1),NA())</f>
        <v>#N/A</v>
      </c>
      <c r="F20" s="23" t="e">
        <f t="shared" ca="1" si="15"/>
        <v>#N/A</v>
      </c>
      <c r="G20" s="23" t="e">
        <f t="shared" ca="1" si="15"/>
        <v>#N/A</v>
      </c>
      <c r="H20" s="23" t="e">
        <f t="shared" ca="1" si="15"/>
        <v>#N/A</v>
      </c>
      <c r="I20" s="23" t="e">
        <f t="shared" ca="1" si="15"/>
        <v>#N/A</v>
      </c>
      <c r="J20" s="23" t="e">
        <f t="shared" ca="1" si="15"/>
        <v>#N/A</v>
      </c>
      <c r="K20" s="23" t="e">
        <f t="shared" ca="1" si="15"/>
        <v>#N/A</v>
      </c>
      <c r="L20" s="23" t="e">
        <f t="shared" ca="1" si="15"/>
        <v>#N/A</v>
      </c>
      <c r="M20" s="23" t="e">
        <f t="shared" ca="1" si="15"/>
        <v>#N/A</v>
      </c>
      <c r="N20" s="23" t="e">
        <f t="shared" ca="1" si="15"/>
        <v>#N/A</v>
      </c>
      <c r="O20" s="23" t="e">
        <f t="shared" ca="1" si="15"/>
        <v>#N/A</v>
      </c>
    </row>
    <row r="21" spans="1:15" ht="28.8">
      <c r="A21" s="78"/>
      <c r="B21" s="79"/>
      <c r="C21" s="60" t="s">
        <v>65</v>
      </c>
      <c r="D21" s="23" t="e">
        <f ca="1">IF(D$6&gt;0,COUNTIFS(INDIRECT(D$4&amp;"!$r$4:$r$250"),"NO",INDIRECT(D$4&amp;"!$c$4:$c$250"),$C$1),NA())</f>
        <v>#N/A</v>
      </c>
      <c r="E21" s="23" t="e">
        <f t="shared" ref="E21:O21" ca="1" si="16">IF(E$6&gt;0,COUNTIFS(INDIRECT(E$4&amp;"!$r$4:$r$250"),"NO",INDIRECT(E$4&amp;"!$c$4:$c$250"),$C$1),NA())</f>
        <v>#N/A</v>
      </c>
      <c r="F21" s="23" t="e">
        <f t="shared" ca="1" si="16"/>
        <v>#N/A</v>
      </c>
      <c r="G21" s="23" t="e">
        <f t="shared" ca="1" si="16"/>
        <v>#N/A</v>
      </c>
      <c r="H21" s="23" t="e">
        <f t="shared" ca="1" si="16"/>
        <v>#N/A</v>
      </c>
      <c r="I21" s="23" t="e">
        <f t="shared" ca="1" si="16"/>
        <v>#N/A</v>
      </c>
      <c r="J21" s="23" t="e">
        <f t="shared" ca="1" si="16"/>
        <v>#N/A</v>
      </c>
      <c r="K21" s="23" t="e">
        <f t="shared" ca="1" si="16"/>
        <v>#N/A</v>
      </c>
      <c r="L21" s="23" t="e">
        <f t="shared" ca="1" si="16"/>
        <v>#N/A</v>
      </c>
      <c r="M21" s="23" t="e">
        <f t="shared" ca="1" si="16"/>
        <v>#N/A</v>
      </c>
      <c r="N21" s="23" t="e">
        <f t="shared" ca="1" si="16"/>
        <v>#N/A</v>
      </c>
      <c r="O21" s="23" t="e">
        <f t="shared" ca="1" si="16"/>
        <v>#N/A</v>
      </c>
    </row>
    <row r="22" spans="1:15" ht="43.2">
      <c r="A22" s="82" t="s">
        <v>66</v>
      </c>
      <c r="B22" s="85" t="s">
        <v>67</v>
      </c>
      <c r="C22" s="60" t="s">
        <v>68</v>
      </c>
      <c r="D22" s="23" t="e">
        <f ca="1">IF(D$6&gt;0,COUNTIFS(INDIRECT(D$4&amp;"!$s$4:$s$250"),"NO",INDIRECT(D$4&amp;"!$c$4:$c$250"),$C$1),NA())</f>
        <v>#N/A</v>
      </c>
      <c r="E22" s="23" t="e">
        <f t="shared" ref="E22:O22" ca="1" si="17">IF(E$6&gt;0,COUNTIFS(INDIRECT(E$4&amp;"!$s$4:$s$250"),"NO",INDIRECT(E$4&amp;"!$c$4:$c$250"),$C$1),NA())</f>
        <v>#N/A</v>
      </c>
      <c r="F22" s="23" t="e">
        <f t="shared" ca="1" si="17"/>
        <v>#N/A</v>
      </c>
      <c r="G22" s="23" t="e">
        <f t="shared" ca="1" si="17"/>
        <v>#N/A</v>
      </c>
      <c r="H22" s="23" t="e">
        <f t="shared" ca="1" si="17"/>
        <v>#N/A</v>
      </c>
      <c r="I22" s="23" t="e">
        <f t="shared" ca="1" si="17"/>
        <v>#N/A</v>
      </c>
      <c r="J22" s="23" t="e">
        <f t="shared" ca="1" si="17"/>
        <v>#N/A</v>
      </c>
      <c r="K22" s="23" t="e">
        <f t="shared" ca="1" si="17"/>
        <v>#N/A</v>
      </c>
      <c r="L22" s="23" t="e">
        <f t="shared" ca="1" si="17"/>
        <v>#N/A</v>
      </c>
      <c r="M22" s="23" t="e">
        <f t="shared" ca="1" si="17"/>
        <v>#N/A</v>
      </c>
      <c r="N22" s="23" t="e">
        <f t="shared" ca="1" si="17"/>
        <v>#N/A</v>
      </c>
      <c r="O22" s="23" t="e">
        <f t="shared" ca="1" si="17"/>
        <v>#N/A</v>
      </c>
    </row>
    <row r="23" spans="1:15" ht="28.8">
      <c r="A23" s="83"/>
      <c r="B23" s="86"/>
      <c r="C23" s="60" t="s">
        <v>69</v>
      </c>
      <c r="D23" s="23" t="e">
        <f ca="1">IF(D$6&gt;0,COUNTIFS(INDIRECT(D$4&amp;"!$t$4:$t$250"),"NO",INDIRECT(D$4&amp;"!$c$4:$c$250"),$C$1),NA())</f>
        <v>#N/A</v>
      </c>
      <c r="E23" s="23" t="e">
        <f t="shared" ref="E23:O23" ca="1" si="18">IF(E$6&gt;0,COUNTIFS(INDIRECT(E$4&amp;"!$t$4:$t$250"),"NO",INDIRECT(E$4&amp;"!$c$4:$c$250"),$C$1),NA())</f>
        <v>#N/A</v>
      </c>
      <c r="F23" s="23" t="e">
        <f t="shared" ca="1" si="18"/>
        <v>#N/A</v>
      </c>
      <c r="G23" s="23" t="e">
        <f t="shared" ca="1" si="18"/>
        <v>#N/A</v>
      </c>
      <c r="H23" s="23" t="e">
        <f t="shared" ca="1" si="18"/>
        <v>#N/A</v>
      </c>
      <c r="I23" s="23" t="e">
        <f t="shared" ca="1" si="18"/>
        <v>#N/A</v>
      </c>
      <c r="J23" s="23" t="e">
        <f t="shared" ca="1" si="18"/>
        <v>#N/A</v>
      </c>
      <c r="K23" s="23" t="e">
        <f t="shared" ca="1" si="18"/>
        <v>#N/A</v>
      </c>
      <c r="L23" s="23" t="e">
        <f t="shared" ca="1" si="18"/>
        <v>#N/A</v>
      </c>
      <c r="M23" s="23" t="e">
        <f t="shared" ca="1" si="18"/>
        <v>#N/A</v>
      </c>
      <c r="N23" s="23" t="e">
        <f t="shared" ca="1" si="18"/>
        <v>#N/A</v>
      </c>
      <c r="O23" s="23" t="e">
        <f t="shared" ca="1" si="18"/>
        <v>#N/A</v>
      </c>
    </row>
    <row r="24" spans="1:15" ht="43.2">
      <c r="A24" s="83"/>
      <c r="B24" s="86"/>
      <c r="C24" s="60" t="s">
        <v>70</v>
      </c>
      <c r="D24" s="23" t="e">
        <f ca="1">IF(D$6&gt;0,COUNTIFS(INDIRECT(D$4&amp;"!$u$4:$u$250"),"NO",INDIRECT(D$4&amp;"!$c$4:$c$250"),$C$1),NA())</f>
        <v>#N/A</v>
      </c>
      <c r="E24" s="23" t="e">
        <f t="shared" ref="E24:O24" ca="1" si="19">IF(E$6&gt;0,COUNTIFS(INDIRECT(E$4&amp;"!$u$4:$u$250"),"NO",INDIRECT(E$4&amp;"!$c$4:$c$250"),$C$1),NA())</f>
        <v>#N/A</v>
      </c>
      <c r="F24" s="23" t="e">
        <f t="shared" ca="1" si="19"/>
        <v>#N/A</v>
      </c>
      <c r="G24" s="23" t="e">
        <f t="shared" ca="1" si="19"/>
        <v>#N/A</v>
      </c>
      <c r="H24" s="23" t="e">
        <f t="shared" ca="1" si="19"/>
        <v>#N/A</v>
      </c>
      <c r="I24" s="23" t="e">
        <f t="shared" ca="1" si="19"/>
        <v>#N/A</v>
      </c>
      <c r="J24" s="23" t="e">
        <f t="shared" ca="1" si="19"/>
        <v>#N/A</v>
      </c>
      <c r="K24" s="23" t="e">
        <f t="shared" ca="1" si="19"/>
        <v>#N/A</v>
      </c>
      <c r="L24" s="23" t="e">
        <f t="shared" ca="1" si="19"/>
        <v>#N/A</v>
      </c>
      <c r="M24" s="23" t="e">
        <f t="shared" ca="1" si="19"/>
        <v>#N/A</v>
      </c>
      <c r="N24" s="23" t="e">
        <f t="shared" ca="1" si="19"/>
        <v>#N/A</v>
      </c>
      <c r="O24" s="23" t="e">
        <f t="shared" ca="1" si="19"/>
        <v>#N/A</v>
      </c>
    </row>
    <row r="25" spans="1:15" ht="43.2">
      <c r="A25" s="83"/>
      <c r="B25" s="86"/>
      <c r="C25" s="60" t="s">
        <v>71</v>
      </c>
      <c r="D25" s="23" t="e">
        <f ca="1">IF(D$6&gt;0,COUNTIFS(INDIRECT(D$4&amp;"!$v$4:$v$250"),"NO",INDIRECT(D$4&amp;"!$c$4:$c$250"),$C$1),NA())</f>
        <v>#N/A</v>
      </c>
      <c r="E25" s="23" t="e">
        <f t="shared" ref="E25:O25" ca="1" si="20">IF(E$6&gt;0,COUNTIFS(INDIRECT(E$4&amp;"!$v$4:$v$250"),"NO",INDIRECT(E$4&amp;"!$c$4:$c$250"),$C$1),NA())</f>
        <v>#N/A</v>
      </c>
      <c r="F25" s="23" t="e">
        <f t="shared" ca="1" si="20"/>
        <v>#N/A</v>
      </c>
      <c r="G25" s="23" t="e">
        <f t="shared" ca="1" si="20"/>
        <v>#N/A</v>
      </c>
      <c r="H25" s="23" t="e">
        <f t="shared" ca="1" si="20"/>
        <v>#N/A</v>
      </c>
      <c r="I25" s="23" t="e">
        <f t="shared" ca="1" si="20"/>
        <v>#N/A</v>
      </c>
      <c r="J25" s="23" t="e">
        <f t="shared" ca="1" si="20"/>
        <v>#N/A</v>
      </c>
      <c r="K25" s="23" t="e">
        <f t="shared" ca="1" si="20"/>
        <v>#N/A</v>
      </c>
      <c r="L25" s="23" t="e">
        <f t="shared" ca="1" si="20"/>
        <v>#N/A</v>
      </c>
      <c r="M25" s="23" t="e">
        <f t="shared" ca="1" si="20"/>
        <v>#N/A</v>
      </c>
      <c r="N25" s="23" t="e">
        <f t="shared" ca="1" si="20"/>
        <v>#N/A</v>
      </c>
      <c r="O25" s="23" t="e">
        <f t="shared" ca="1" si="20"/>
        <v>#N/A</v>
      </c>
    </row>
    <row r="26" spans="1:15" ht="28.8">
      <c r="A26" s="83"/>
      <c r="B26" s="87"/>
      <c r="C26" s="60" t="s">
        <v>72</v>
      </c>
      <c r="D26" s="23" t="e">
        <f ca="1">IF(D$6&gt;0,COUNTIFS(INDIRECT(D$4&amp;"!$w$4:$w$250"),"NO",INDIRECT(D$4&amp;"!$c$4:$c$250"),$C$1),NA())</f>
        <v>#N/A</v>
      </c>
      <c r="E26" s="23" t="e">
        <f t="shared" ref="E26:O26" ca="1" si="21">IF(E$6&gt;0,COUNTIFS(INDIRECT(E$4&amp;"!$w$4:$w$250"),"NO",INDIRECT(E$4&amp;"!$c$4:$c$250"),$C$1),NA())</f>
        <v>#N/A</v>
      </c>
      <c r="F26" s="23" t="e">
        <f t="shared" ca="1" si="21"/>
        <v>#N/A</v>
      </c>
      <c r="G26" s="23" t="e">
        <f t="shared" ca="1" si="21"/>
        <v>#N/A</v>
      </c>
      <c r="H26" s="23" t="e">
        <f t="shared" ca="1" si="21"/>
        <v>#N/A</v>
      </c>
      <c r="I26" s="23" t="e">
        <f t="shared" ca="1" si="21"/>
        <v>#N/A</v>
      </c>
      <c r="J26" s="23" t="e">
        <f t="shared" ca="1" si="21"/>
        <v>#N/A</v>
      </c>
      <c r="K26" s="23" t="e">
        <f t="shared" ca="1" si="21"/>
        <v>#N/A</v>
      </c>
      <c r="L26" s="23" t="e">
        <f t="shared" ca="1" si="21"/>
        <v>#N/A</v>
      </c>
      <c r="M26" s="23" t="e">
        <f t="shared" ca="1" si="21"/>
        <v>#N/A</v>
      </c>
      <c r="N26" s="23" t="e">
        <f t="shared" ca="1" si="21"/>
        <v>#N/A</v>
      </c>
      <c r="O26" s="23" t="e">
        <f t="shared" ca="1" si="21"/>
        <v>#N/A</v>
      </c>
    </row>
    <row r="27" spans="1:15" ht="15.6">
      <c r="A27" s="83"/>
      <c r="B27" s="85" t="s">
        <v>73</v>
      </c>
      <c r="C27" s="60" t="s">
        <v>74</v>
      </c>
      <c r="D27" s="23" t="e">
        <f ca="1">IF(D$6&gt;0,COUNTIFS(INDIRECT(D$4&amp;"!$x$4:$x$250"),"NO",INDIRECT(D$4&amp;"!$c$4:$c$250"),$C$1),NA())</f>
        <v>#N/A</v>
      </c>
      <c r="E27" s="23" t="e">
        <f t="shared" ref="E27:O27" ca="1" si="22">IF(E$6&gt;0,COUNTIFS(INDIRECT(E$4&amp;"!$x$4:$x$250"),"NO",INDIRECT(E$4&amp;"!$c$4:$c$250"),$C$1),NA())</f>
        <v>#N/A</v>
      </c>
      <c r="F27" s="23" t="e">
        <f t="shared" ca="1" si="22"/>
        <v>#N/A</v>
      </c>
      <c r="G27" s="23" t="e">
        <f t="shared" ca="1" si="22"/>
        <v>#N/A</v>
      </c>
      <c r="H27" s="23" t="e">
        <f t="shared" ca="1" si="22"/>
        <v>#N/A</v>
      </c>
      <c r="I27" s="23" t="e">
        <f t="shared" ca="1" si="22"/>
        <v>#N/A</v>
      </c>
      <c r="J27" s="23" t="e">
        <f t="shared" ca="1" si="22"/>
        <v>#N/A</v>
      </c>
      <c r="K27" s="23" t="e">
        <f t="shared" ca="1" si="22"/>
        <v>#N/A</v>
      </c>
      <c r="L27" s="23" t="e">
        <f t="shared" ca="1" si="22"/>
        <v>#N/A</v>
      </c>
      <c r="M27" s="23" t="e">
        <f t="shared" ca="1" si="22"/>
        <v>#N/A</v>
      </c>
      <c r="N27" s="23" t="e">
        <f t="shared" ca="1" si="22"/>
        <v>#N/A</v>
      </c>
      <c r="O27" s="23" t="e">
        <f t="shared" ca="1" si="22"/>
        <v>#N/A</v>
      </c>
    </row>
    <row r="28" spans="1:15" ht="43.2">
      <c r="A28" s="83"/>
      <c r="B28" s="86"/>
      <c r="C28" s="15" t="s">
        <v>75</v>
      </c>
      <c r="D28" s="23" t="e">
        <f ca="1">IF(D$6&gt;0,COUNTIFS(INDIRECT(D$4&amp;"!$y$4:$y$250"),"NO",INDIRECT(D$4&amp;"!$c$4:$c$250"),$C$1),NA())</f>
        <v>#N/A</v>
      </c>
      <c r="E28" s="23" t="e">
        <f t="shared" ref="E28:O28" ca="1" si="23">IF(E$6&gt;0,COUNTIFS(INDIRECT(E$4&amp;"!$y$4:$y$250"),"NO",INDIRECT(E$4&amp;"!$c$4:$c$250"),$C$1),NA())</f>
        <v>#N/A</v>
      </c>
      <c r="F28" s="23" t="e">
        <f t="shared" ca="1" si="23"/>
        <v>#N/A</v>
      </c>
      <c r="G28" s="23" t="e">
        <f t="shared" ca="1" si="23"/>
        <v>#N/A</v>
      </c>
      <c r="H28" s="23" t="e">
        <f t="shared" ca="1" si="23"/>
        <v>#N/A</v>
      </c>
      <c r="I28" s="23" t="e">
        <f t="shared" ca="1" si="23"/>
        <v>#N/A</v>
      </c>
      <c r="J28" s="23" t="e">
        <f t="shared" ca="1" si="23"/>
        <v>#N/A</v>
      </c>
      <c r="K28" s="23" t="e">
        <f t="shared" ca="1" si="23"/>
        <v>#N/A</v>
      </c>
      <c r="L28" s="23" t="e">
        <f t="shared" ca="1" si="23"/>
        <v>#N/A</v>
      </c>
      <c r="M28" s="23" t="e">
        <f t="shared" ca="1" si="23"/>
        <v>#N/A</v>
      </c>
      <c r="N28" s="23" t="e">
        <f t="shared" ca="1" si="23"/>
        <v>#N/A</v>
      </c>
      <c r="O28" s="23" t="e">
        <f t="shared" ca="1" si="23"/>
        <v>#N/A</v>
      </c>
    </row>
    <row r="29" spans="1:15" ht="15.6">
      <c r="A29" s="83"/>
      <c r="B29" s="86"/>
      <c r="C29" s="60" t="s">
        <v>76</v>
      </c>
      <c r="D29" s="23" t="e">
        <f ca="1">IF(D$6&gt;0,COUNTIFS(INDIRECT(D$4&amp;"!$z$4:$z$250"),"NO",INDIRECT(D$4&amp;"!$c$4:$c$250"),$C$1),NA())</f>
        <v>#N/A</v>
      </c>
      <c r="E29" s="23" t="e">
        <f t="shared" ref="E29:O29" ca="1" si="24">IF(E$6&gt;0,COUNTIFS(INDIRECT(E$4&amp;"!$z$4:$z$250"),"NO",INDIRECT(E$4&amp;"!$c$4:$c$250"),$C$1),NA())</f>
        <v>#N/A</v>
      </c>
      <c r="F29" s="23" t="e">
        <f t="shared" ca="1" si="24"/>
        <v>#N/A</v>
      </c>
      <c r="G29" s="23" t="e">
        <f t="shared" ca="1" si="24"/>
        <v>#N/A</v>
      </c>
      <c r="H29" s="23" t="e">
        <f t="shared" ca="1" si="24"/>
        <v>#N/A</v>
      </c>
      <c r="I29" s="23" t="e">
        <f t="shared" ca="1" si="24"/>
        <v>#N/A</v>
      </c>
      <c r="J29" s="23" t="e">
        <f t="shared" ca="1" si="24"/>
        <v>#N/A</v>
      </c>
      <c r="K29" s="23" t="e">
        <f t="shared" ca="1" si="24"/>
        <v>#N/A</v>
      </c>
      <c r="L29" s="23" t="e">
        <f t="shared" ca="1" si="24"/>
        <v>#N/A</v>
      </c>
      <c r="M29" s="23" t="e">
        <f t="shared" ca="1" si="24"/>
        <v>#N/A</v>
      </c>
      <c r="N29" s="23" t="e">
        <f t="shared" ca="1" si="24"/>
        <v>#N/A</v>
      </c>
      <c r="O29" s="23" t="e">
        <f t="shared" ca="1" si="24"/>
        <v>#N/A</v>
      </c>
    </row>
    <row r="30" spans="1:15" ht="100.8">
      <c r="A30" s="83"/>
      <c r="B30" s="86"/>
      <c r="C30" s="60" t="s">
        <v>77</v>
      </c>
      <c r="D30" s="23" t="e">
        <f ca="1">IF(D$6&gt;0,COUNTIFS(INDIRECT(D$4&amp;"!$aa$4:$aa$250"),"NO",INDIRECT(D$4&amp;"!$c$4:$c$250"),$C$1),NA())</f>
        <v>#N/A</v>
      </c>
      <c r="E30" s="23" t="e">
        <f t="shared" ref="E30:O30" ca="1" si="25">IF(E$6&gt;0,COUNTIFS(INDIRECT(E$4&amp;"!$aa$4:$aa$250"),"NO",INDIRECT(E$4&amp;"!$c$4:$c$250"),$C$1),NA())</f>
        <v>#N/A</v>
      </c>
      <c r="F30" s="23" t="e">
        <f t="shared" ca="1" si="25"/>
        <v>#N/A</v>
      </c>
      <c r="G30" s="23" t="e">
        <f t="shared" ca="1" si="25"/>
        <v>#N/A</v>
      </c>
      <c r="H30" s="23" t="e">
        <f t="shared" ca="1" si="25"/>
        <v>#N/A</v>
      </c>
      <c r="I30" s="23" t="e">
        <f t="shared" ca="1" si="25"/>
        <v>#N/A</v>
      </c>
      <c r="J30" s="23" t="e">
        <f t="shared" ca="1" si="25"/>
        <v>#N/A</v>
      </c>
      <c r="K30" s="23" t="e">
        <f t="shared" ca="1" si="25"/>
        <v>#N/A</v>
      </c>
      <c r="L30" s="23" t="e">
        <f t="shared" ca="1" si="25"/>
        <v>#N/A</v>
      </c>
      <c r="M30" s="23" t="e">
        <f t="shared" ca="1" si="25"/>
        <v>#N/A</v>
      </c>
      <c r="N30" s="23" t="e">
        <f t="shared" ca="1" si="25"/>
        <v>#N/A</v>
      </c>
      <c r="O30" s="23" t="e">
        <f t="shared" ca="1" si="25"/>
        <v>#N/A</v>
      </c>
    </row>
    <row r="31" spans="1:15" ht="28.8">
      <c r="A31" s="83"/>
      <c r="B31" s="86"/>
      <c r="C31" s="61" t="s">
        <v>78</v>
      </c>
      <c r="D31" s="23" t="e">
        <f ca="1">IF(D$6&gt;0,COUNTIFS(INDIRECT(D$4&amp;"!$ab$4:$ab$250"),"NO",INDIRECT(D$4&amp;"!$c$4:$c$250"),$C$1),NA())</f>
        <v>#N/A</v>
      </c>
      <c r="E31" s="23" t="e">
        <f t="shared" ref="E31:O31" ca="1" si="26">IF(E$6&gt;0,COUNTIFS(INDIRECT(E$4&amp;"!$ab$4:$ab$250"),"NO",INDIRECT(E$4&amp;"!$c$4:$c$250"),$C$1),NA())</f>
        <v>#N/A</v>
      </c>
      <c r="F31" s="23" t="e">
        <f t="shared" ca="1" si="26"/>
        <v>#N/A</v>
      </c>
      <c r="G31" s="23" t="e">
        <f t="shared" ca="1" si="26"/>
        <v>#N/A</v>
      </c>
      <c r="H31" s="23" t="e">
        <f t="shared" ca="1" si="26"/>
        <v>#N/A</v>
      </c>
      <c r="I31" s="23" t="e">
        <f t="shared" ca="1" si="26"/>
        <v>#N/A</v>
      </c>
      <c r="J31" s="23" t="e">
        <f t="shared" ca="1" si="26"/>
        <v>#N/A</v>
      </c>
      <c r="K31" s="23" t="e">
        <f t="shared" ca="1" si="26"/>
        <v>#N/A</v>
      </c>
      <c r="L31" s="23" t="e">
        <f t="shared" ca="1" si="26"/>
        <v>#N/A</v>
      </c>
      <c r="M31" s="23" t="e">
        <f t="shared" ca="1" si="26"/>
        <v>#N/A</v>
      </c>
      <c r="N31" s="23" t="e">
        <f t="shared" ca="1" si="26"/>
        <v>#N/A</v>
      </c>
      <c r="O31" s="23" t="e">
        <f t="shared" ca="1" si="26"/>
        <v>#N/A</v>
      </c>
    </row>
    <row r="32" spans="1:15" ht="15.6">
      <c r="A32" s="83"/>
      <c r="B32" s="87"/>
      <c r="C32" s="61" t="s">
        <v>79</v>
      </c>
      <c r="D32" s="23" t="e">
        <f ca="1">IF(D$6&gt;0,COUNTIFS(INDIRECT(D$4&amp;"!$ac$4:$ac$250"),"NO",INDIRECT(D$4&amp;"!$c$4:$c$250"),$C$1),NA())</f>
        <v>#N/A</v>
      </c>
      <c r="E32" s="23" t="e">
        <f t="shared" ref="E32:O32" ca="1" si="27">IF(E$6&gt;0,COUNTIFS(INDIRECT(E$4&amp;"!$ac$4:$ac$250"),"NO",INDIRECT(E$4&amp;"!$c$4:$c$250"),$C$1),NA())</f>
        <v>#N/A</v>
      </c>
      <c r="F32" s="23" t="e">
        <f t="shared" ca="1" si="27"/>
        <v>#N/A</v>
      </c>
      <c r="G32" s="23" t="e">
        <f t="shared" ca="1" si="27"/>
        <v>#N/A</v>
      </c>
      <c r="H32" s="23" t="e">
        <f t="shared" ca="1" si="27"/>
        <v>#N/A</v>
      </c>
      <c r="I32" s="23" t="e">
        <f t="shared" ca="1" si="27"/>
        <v>#N/A</v>
      </c>
      <c r="J32" s="23" t="e">
        <f t="shared" ca="1" si="27"/>
        <v>#N/A</v>
      </c>
      <c r="K32" s="23" t="e">
        <f t="shared" ca="1" si="27"/>
        <v>#N/A</v>
      </c>
      <c r="L32" s="23" t="e">
        <f t="shared" ca="1" si="27"/>
        <v>#N/A</v>
      </c>
      <c r="M32" s="23" t="e">
        <f t="shared" ca="1" si="27"/>
        <v>#N/A</v>
      </c>
      <c r="N32" s="23" t="e">
        <f t="shared" ca="1" si="27"/>
        <v>#N/A</v>
      </c>
      <c r="O32" s="23" t="e">
        <f t="shared" ca="1" si="27"/>
        <v>#N/A</v>
      </c>
    </row>
    <row r="33" spans="1:15" ht="57.6">
      <c r="A33" s="83"/>
      <c r="B33" s="56" t="s">
        <v>80</v>
      </c>
      <c r="C33" s="58" t="s">
        <v>81</v>
      </c>
      <c r="D33" s="23" t="e">
        <f ca="1">IF(D$6&gt;0,COUNTIFS(INDIRECT(D$4&amp;"!$ad$4:$ad$250"),"NO",INDIRECT(D$4&amp;"!$c$4:$c$250"),$C$1),NA())</f>
        <v>#N/A</v>
      </c>
      <c r="E33" s="23" t="e">
        <f t="shared" ref="E33:O33" ca="1" si="28">IF(E$6&gt;0,COUNTIFS(INDIRECT(E$4&amp;"!$ad$4:$ad$250"),"NO",INDIRECT(E$4&amp;"!$c$4:$c$250"),$C$1),NA())</f>
        <v>#N/A</v>
      </c>
      <c r="F33" s="23" t="e">
        <f t="shared" ca="1" si="28"/>
        <v>#N/A</v>
      </c>
      <c r="G33" s="23" t="e">
        <f t="shared" ca="1" si="28"/>
        <v>#N/A</v>
      </c>
      <c r="H33" s="23" t="e">
        <f t="shared" ca="1" si="28"/>
        <v>#N/A</v>
      </c>
      <c r="I33" s="23" t="e">
        <f t="shared" ca="1" si="28"/>
        <v>#N/A</v>
      </c>
      <c r="J33" s="23" t="e">
        <f t="shared" ca="1" si="28"/>
        <v>#N/A</v>
      </c>
      <c r="K33" s="23" t="e">
        <f t="shared" ca="1" si="28"/>
        <v>#N/A</v>
      </c>
      <c r="L33" s="23" t="e">
        <f t="shared" ca="1" si="28"/>
        <v>#N/A</v>
      </c>
      <c r="M33" s="23" t="e">
        <f t="shared" ca="1" si="28"/>
        <v>#N/A</v>
      </c>
      <c r="N33" s="23" t="e">
        <f t="shared" ca="1" si="28"/>
        <v>#N/A</v>
      </c>
      <c r="O33" s="23" t="e">
        <f t="shared" ca="1" si="28"/>
        <v>#N/A</v>
      </c>
    </row>
    <row r="34" spans="1:15" ht="28.8">
      <c r="A34" s="83"/>
      <c r="B34" s="85" t="s">
        <v>82</v>
      </c>
      <c r="C34" s="15" t="s">
        <v>83</v>
      </c>
      <c r="D34" s="23" t="e">
        <f ca="1">IF(D$6&gt;0,COUNTIFS(INDIRECT(D$4&amp;"!$ae$4:$ae$250"),"NO",INDIRECT(D$4&amp;"!$c$4:$c$250"),$C$1),NA())</f>
        <v>#N/A</v>
      </c>
      <c r="E34" s="23" t="e">
        <f t="shared" ref="E34:O34" ca="1" si="29">IF(E$6&gt;0,COUNTIFS(INDIRECT(E$4&amp;"!$ae$4:$ae$250"),"NO",INDIRECT(E$4&amp;"!$c$4:$c$250"),$C$1),NA())</f>
        <v>#N/A</v>
      </c>
      <c r="F34" s="23" t="e">
        <f t="shared" ca="1" si="29"/>
        <v>#N/A</v>
      </c>
      <c r="G34" s="23" t="e">
        <f t="shared" ca="1" si="29"/>
        <v>#N/A</v>
      </c>
      <c r="H34" s="23" t="e">
        <f t="shared" ca="1" si="29"/>
        <v>#N/A</v>
      </c>
      <c r="I34" s="23" t="e">
        <f t="shared" ca="1" si="29"/>
        <v>#N/A</v>
      </c>
      <c r="J34" s="23" t="e">
        <f t="shared" ca="1" si="29"/>
        <v>#N/A</v>
      </c>
      <c r="K34" s="23" t="e">
        <f t="shared" ca="1" si="29"/>
        <v>#N/A</v>
      </c>
      <c r="L34" s="23" t="e">
        <f t="shared" ca="1" si="29"/>
        <v>#N/A</v>
      </c>
      <c r="M34" s="23" t="e">
        <f t="shared" ca="1" si="29"/>
        <v>#N/A</v>
      </c>
      <c r="N34" s="23" t="e">
        <f t="shared" ca="1" si="29"/>
        <v>#N/A</v>
      </c>
      <c r="O34" s="23" t="e">
        <f t="shared" ca="1" si="29"/>
        <v>#N/A</v>
      </c>
    </row>
    <row r="35" spans="1:15" ht="43.2">
      <c r="A35" s="83"/>
      <c r="B35" s="86"/>
      <c r="C35" s="15" t="s">
        <v>84</v>
      </c>
      <c r="D35" s="23" t="e">
        <f ca="1">IF(D$6&gt;0,COUNTIFS(INDIRECT(D$4&amp;"!$af$4:$af$250"),"NO",INDIRECT(D$4&amp;"!$c$4:$c$250"),$C$1),NA())</f>
        <v>#N/A</v>
      </c>
      <c r="E35" s="23" t="e">
        <f t="shared" ref="E35:O35" ca="1" si="30">IF(E$6&gt;0,COUNTIFS(INDIRECT(E$4&amp;"!$af$4:$af$250"),"NO",INDIRECT(E$4&amp;"!$c$4:$c$250"),$C$1),NA())</f>
        <v>#N/A</v>
      </c>
      <c r="F35" s="23" t="e">
        <f t="shared" ca="1" si="30"/>
        <v>#N/A</v>
      </c>
      <c r="G35" s="23" t="e">
        <f t="shared" ca="1" si="30"/>
        <v>#N/A</v>
      </c>
      <c r="H35" s="23" t="e">
        <f t="shared" ca="1" si="30"/>
        <v>#N/A</v>
      </c>
      <c r="I35" s="23" t="e">
        <f t="shared" ca="1" si="30"/>
        <v>#N/A</v>
      </c>
      <c r="J35" s="23" t="e">
        <f t="shared" ca="1" si="30"/>
        <v>#N/A</v>
      </c>
      <c r="K35" s="23" t="e">
        <f t="shared" ca="1" si="30"/>
        <v>#N/A</v>
      </c>
      <c r="L35" s="23" t="e">
        <f t="shared" ca="1" si="30"/>
        <v>#N/A</v>
      </c>
      <c r="M35" s="23" t="e">
        <f t="shared" ca="1" si="30"/>
        <v>#N/A</v>
      </c>
      <c r="N35" s="23" t="e">
        <f t="shared" ca="1" si="30"/>
        <v>#N/A</v>
      </c>
      <c r="O35" s="23" t="e">
        <f t="shared" ca="1" si="30"/>
        <v>#N/A</v>
      </c>
    </row>
    <row r="36" spans="1:15" ht="15.6">
      <c r="A36" s="83"/>
      <c r="B36" s="86"/>
      <c r="C36" s="15" t="s">
        <v>85</v>
      </c>
      <c r="D36" s="23" t="e">
        <f ca="1">IF(D$6&gt;0,COUNTIFS(INDIRECT(D$4&amp;"!$ag$4:$ag$250"),"NO",INDIRECT(D$4&amp;"!$c$4:$c$250"),$C$1),NA())</f>
        <v>#N/A</v>
      </c>
      <c r="E36" s="23" t="e">
        <f t="shared" ref="E36:O36" ca="1" si="31">IF(E$6&gt;0,COUNTIFS(INDIRECT(E$4&amp;"!$ag$4:$ag$250"),"NO",INDIRECT(E$4&amp;"!$c$4:$c$250"),$C$1),NA())</f>
        <v>#N/A</v>
      </c>
      <c r="F36" s="23" t="e">
        <f t="shared" ca="1" si="31"/>
        <v>#N/A</v>
      </c>
      <c r="G36" s="23" t="e">
        <f t="shared" ca="1" si="31"/>
        <v>#N/A</v>
      </c>
      <c r="H36" s="23" t="e">
        <f t="shared" ca="1" si="31"/>
        <v>#N/A</v>
      </c>
      <c r="I36" s="23" t="e">
        <f t="shared" ca="1" si="31"/>
        <v>#N/A</v>
      </c>
      <c r="J36" s="23" t="e">
        <f t="shared" ca="1" si="31"/>
        <v>#N/A</v>
      </c>
      <c r="K36" s="23" t="e">
        <f t="shared" ca="1" si="31"/>
        <v>#N/A</v>
      </c>
      <c r="L36" s="23" t="e">
        <f t="shared" ca="1" si="31"/>
        <v>#N/A</v>
      </c>
      <c r="M36" s="23" t="e">
        <f t="shared" ca="1" si="31"/>
        <v>#N/A</v>
      </c>
      <c r="N36" s="23" t="e">
        <f t="shared" ca="1" si="31"/>
        <v>#N/A</v>
      </c>
      <c r="O36" s="23" t="e">
        <f t="shared" ca="1" si="31"/>
        <v>#N/A</v>
      </c>
    </row>
    <row r="37" spans="1:15" ht="15.6">
      <c r="A37" s="83"/>
      <c r="B37" s="86"/>
      <c r="C37" s="15" t="s">
        <v>86</v>
      </c>
      <c r="D37" s="23" t="e">
        <f ca="1">IF(D$6&gt;0,COUNTIFS(INDIRECT(D$4&amp;"!$ah$4:$ah$250"),"NO",INDIRECT(D$4&amp;"!$c$4:$c$250"),$C$1),NA())</f>
        <v>#N/A</v>
      </c>
      <c r="E37" s="23" t="e">
        <f t="shared" ref="E37:O37" ca="1" si="32">IF(E$6&gt;0,COUNTIFS(INDIRECT(E$4&amp;"!$ah$4:$ah$250"),"NO",INDIRECT(E$4&amp;"!$c$4:$c$250"),$C$1),NA())</f>
        <v>#N/A</v>
      </c>
      <c r="F37" s="23" t="e">
        <f t="shared" ca="1" si="32"/>
        <v>#N/A</v>
      </c>
      <c r="G37" s="23" t="e">
        <f t="shared" ca="1" si="32"/>
        <v>#N/A</v>
      </c>
      <c r="H37" s="23" t="e">
        <f t="shared" ca="1" si="32"/>
        <v>#N/A</v>
      </c>
      <c r="I37" s="23" t="e">
        <f t="shared" ca="1" si="32"/>
        <v>#N/A</v>
      </c>
      <c r="J37" s="23" t="e">
        <f t="shared" ca="1" si="32"/>
        <v>#N/A</v>
      </c>
      <c r="K37" s="23" t="e">
        <f t="shared" ca="1" si="32"/>
        <v>#N/A</v>
      </c>
      <c r="L37" s="23" t="e">
        <f t="shared" ca="1" si="32"/>
        <v>#N/A</v>
      </c>
      <c r="M37" s="23" t="e">
        <f t="shared" ca="1" si="32"/>
        <v>#N/A</v>
      </c>
      <c r="N37" s="23" t="e">
        <f t="shared" ca="1" si="32"/>
        <v>#N/A</v>
      </c>
      <c r="O37" s="23" t="e">
        <f t="shared" ca="1" si="32"/>
        <v>#N/A</v>
      </c>
    </row>
    <row r="38" spans="1:15" ht="43.2">
      <c r="A38" s="83"/>
      <c r="B38" s="86"/>
      <c r="C38" s="58" t="s">
        <v>87</v>
      </c>
      <c r="D38" s="23" t="e">
        <f ca="1">IF(D$6&gt;0,COUNTIFS(INDIRECT(D$4&amp;"!$ai$4:$ai$250"),"NO",INDIRECT(D$4&amp;"!$c$4:$c$250"),$C$1),NA())</f>
        <v>#N/A</v>
      </c>
      <c r="E38" s="23" t="e">
        <f t="shared" ref="E38:O38" ca="1" si="33">IF(E$6&gt;0,COUNTIFS(INDIRECT(E$4&amp;"!$ai$4:$ai$250"),"NO",INDIRECT(E$4&amp;"!$c$4:$c$250"),$C$1),NA())</f>
        <v>#N/A</v>
      </c>
      <c r="F38" s="23" t="e">
        <f t="shared" ca="1" si="33"/>
        <v>#N/A</v>
      </c>
      <c r="G38" s="23" t="e">
        <f t="shared" ca="1" si="33"/>
        <v>#N/A</v>
      </c>
      <c r="H38" s="23" t="e">
        <f t="shared" ca="1" si="33"/>
        <v>#N/A</v>
      </c>
      <c r="I38" s="23" t="e">
        <f t="shared" ca="1" si="33"/>
        <v>#N/A</v>
      </c>
      <c r="J38" s="23" t="e">
        <f t="shared" ca="1" si="33"/>
        <v>#N/A</v>
      </c>
      <c r="K38" s="23" t="e">
        <f t="shared" ca="1" si="33"/>
        <v>#N/A</v>
      </c>
      <c r="L38" s="23" t="e">
        <f t="shared" ca="1" si="33"/>
        <v>#N/A</v>
      </c>
      <c r="M38" s="23" t="e">
        <f t="shared" ca="1" si="33"/>
        <v>#N/A</v>
      </c>
      <c r="N38" s="23" t="e">
        <f t="shared" ca="1" si="33"/>
        <v>#N/A</v>
      </c>
      <c r="O38" s="23" t="e">
        <f t="shared" ca="1" si="33"/>
        <v>#N/A</v>
      </c>
    </row>
    <row r="39" spans="1:15" ht="28.8">
      <c r="A39" s="84"/>
      <c r="B39" s="86"/>
      <c r="C39" s="15" t="s">
        <v>88</v>
      </c>
      <c r="D39" s="23" t="e">
        <f ca="1">IF(D$6&gt;0,COUNTIFS(INDIRECT(D$4&amp;"!$aj$4:$aj$250"),"NO",INDIRECT(D$4&amp;"!$c$4:$c$250"),$C$1),NA())</f>
        <v>#N/A</v>
      </c>
      <c r="E39" s="23" t="e">
        <f t="shared" ref="E39:O39" ca="1" si="34">IF(E$6&gt;0,COUNTIFS(INDIRECT(E$4&amp;"!$aj$4:$aj$250"),"NO",INDIRECT(E$4&amp;"!$c$4:$c$250"),$C$1),NA())</f>
        <v>#N/A</v>
      </c>
      <c r="F39" s="23" t="e">
        <f t="shared" ca="1" si="34"/>
        <v>#N/A</v>
      </c>
      <c r="G39" s="23" t="e">
        <f t="shared" ca="1" si="34"/>
        <v>#N/A</v>
      </c>
      <c r="H39" s="23" t="e">
        <f t="shared" ca="1" si="34"/>
        <v>#N/A</v>
      </c>
      <c r="I39" s="23" t="e">
        <f t="shared" ca="1" si="34"/>
        <v>#N/A</v>
      </c>
      <c r="J39" s="23" t="e">
        <f t="shared" ca="1" si="34"/>
        <v>#N/A</v>
      </c>
      <c r="K39" s="23" t="e">
        <f t="shared" ca="1" si="34"/>
        <v>#N/A</v>
      </c>
      <c r="L39" s="23" t="e">
        <f t="shared" ca="1" si="34"/>
        <v>#N/A</v>
      </c>
      <c r="M39" s="23" t="e">
        <f t="shared" ca="1" si="34"/>
        <v>#N/A</v>
      </c>
      <c r="N39" s="23" t="e">
        <f t="shared" ca="1" si="34"/>
        <v>#N/A</v>
      </c>
      <c r="O39" s="23" t="e">
        <f t="shared" ca="1" si="34"/>
        <v>#N/A</v>
      </c>
    </row>
    <row r="40" spans="1:15" ht="57.6">
      <c r="A40" s="75" t="s">
        <v>89</v>
      </c>
      <c r="B40" s="75"/>
      <c r="C40" s="15" t="s">
        <v>90</v>
      </c>
      <c r="D40" s="23" t="e">
        <f ca="1">IF(D$6&gt;0,COUNTIFS(INDIRECT(D$4&amp;"!$ak$4:$ak$250"),"NO",INDIRECT(D$4&amp;"!$c$4:$c$250"),$C$1),NA())</f>
        <v>#N/A</v>
      </c>
      <c r="E40" s="23" t="e">
        <f t="shared" ref="E40:O40" ca="1" si="35">IF(E$6&gt;0,COUNTIFS(INDIRECT(E$4&amp;"!$ak$4:$ak$250"),"NO",INDIRECT(E$4&amp;"!$c$4:$c$250"),$C$1),NA())</f>
        <v>#N/A</v>
      </c>
      <c r="F40" s="23" t="e">
        <f t="shared" ca="1" si="35"/>
        <v>#N/A</v>
      </c>
      <c r="G40" s="23" t="e">
        <f t="shared" ca="1" si="35"/>
        <v>#N/A</v>
      </c>
      <c r="H40" s="23" t="e">
        <f t="shared" ca="1" si="35"/>
        <v>#N/A</v>
      </c>
      <c r="I40" s="23" t="e">
        <f t="shared" ca="1" si="35"/>
        <v>#N/A</v>
      </c>
      <c r="J40" s="23" t="e">
        <f t="shared" ca="1" si="35"/>
        <v>#N/A</v>
      </c>
      <c r="K40" s="23" t="e">
        <f t="shared" ca="1" si="35"/>
        <v>#N/A</v>
      </c>
      <c r="L40" s="23" t="e">
        <f t="shared" ca="1" si="35"/>
        <v>#N/A</v>
      </c>
      <c r="M40" s="23" t="e">
        <f t="shared" ca="1" si="35"/>
        <v>#N/A</v>
      </c>
      <c r="N40" s="23" t="e">
        <f t="shared" ca="1" si="35"/>
        <v>#N/A</v>
      </c>
      <c r="O40" s="23" t="e">
        <f t="shared" ca="1" si="35"/>
        <v>#N/A</v>
      </c>
    </row>
    <row r="41" spans="1:15" ht="43.2">
      <c r="A41" s="75"/>
      <c r="B41" s="75"/>
      <c r="C41" s="15" t="s">
        <v>91</v>
      </c>
      <c r="D41" s="23" t="e">
        <f ca="1">IF(D$6&gt;0,COUNTIFS(INDIRECT(D$4&amp;"!$al$4:$al$250"),"NO",INDIRECT(D$4&amp;"!$c$4:$c$250"),$C$1),NA())</f>
        <v>#N/A</v>
      </c>
      <c r="E41" s="23" t="e">
        <f t="shared" ref="E41:O41" ca="1" si="36">IF(E$6&gt;0,COUNTIFS(INDIRECT(E$4&amp;"!$al$4:$al$250"),"NO",INDIRECT(E$4&amp;"!$c$4:$c$250"),$C$1),NA())</f>
        <v>#N/A</v>
      </c>
      <c r="F41" s="23" t="e">
        <f t="shared" ca="1" si="36"/>
        <v>#N/A</v>
      </c>
      <c r="G41" s="23" t="e">
        <f t="shared" ca="1" si="36"/>
        <v>#N/A</v>
      </c>
      <c r="H41" s="23" t="e">
        <f t="shared" ca="1" si="36"/>
        <v>#N/A</v>
      </c>
      <c r="I41" s="23" t="e">
        <f t="shared" ca="1" si="36"/>
        <v>#N/A</v>
      </c>
      <c r="J41" s="23" t="e">
        <f t="shared" ca="1" si="36"/>
        <v>#N/A</v>
      </c>
      <c r="K41" s="23" t="e">
        <f t="shared" ca="1" si="36"/>
        <v>#N/A</v>
      </c>
      <c r="L41" s="23" t="e">
        <f t="shared" ca="1" si="36"/>
        <v>#N/A</v>
      </c>
      <c r="M41" s="23" t="e">
        <f t="shared" ca="1" si="36"/>
        <v>#N/A</v>
      </c>
      <c r="N41" s="23" t="e">
        <f t="shared" ca="1" si="36"/>
        <v>#N/A</v>
      </c>
      <c r="O41" s="23" t="e">
        <f t="shared" ca="1" si="36"/>
        <v>#N/A</v>
      </c>
    </row>
    <row r="43" spans="1:15">
      <c r="A43" s="12" t="str">
        <f>"PPE Compliance for Job: "&amp;$C$1</f>
        <v xml:space="preserve">PPE Compliance for Job: </v>
      </c>
    </row>
    <row r="44" spans="1:15">
      <c r="A44" s="12" t="str">
        <f>"Average # Failures per Audit for Job: "&amp;$C$1</f>
        <v xml:space="preserve">Average # Failures per Audit for Job: </v>
      </c>
      <c r="C44" s="38" t="str">
        <f>IF(ISBLANK(INSTRUCTIONS!$B$19)=TRUE,"GOAL RATE: ","GOAL RATE: "&amp;TEXT(INSTRUCTIONS!$B$19,"0%"))</f>
        <v xml:space="preserve">GOAL RATE: </v>
      </c>
      <c r="D44" s="39" t="e">
        <f>IF(ISBLANK(INSTRUCTIONS!$B$19)=TRUE,NA(),INSTRUCTIONS!$B$19)</f>
        <v>#N/A</v>
      </c>
      <c r="E44" s="39" t="e">
        <f>IF(ISBLANK(INSTRUCTIONS!$B$19)=TRUE,NA(),INSTRUCTIONS!$B$19)</f>
        <v>#N/A</v>
      </c>
      <c r="F44" s="39" t="e">
        <f>IF(ISBLANK(INSTRUCTIONS!$B$19)=TRUE,NA(),INSTRUCTIONS!$B$19)</f>
        <v>#N/A</v>
      </c>
      <c r="G44" s="39" t="e">
        <f>IF(ISBLANK(INSTRUCTIONS!$B$19)=TRUE,NA(),INSTRUCTIONS!$B$19)</f>
        <v>#N/A</v>
      </c>
      <c r="H44" s="39" t="e">
        <f>IF(ISBLANK(INSTRUCTIONS!$B$19)=TRUE,NA(),INSTRUCTIONS!$B$19)</f>
        <v>#N/A</v>
      </c>
      <c r="I44" s="39" t="e">
        <f>IF(ISBLANK(INSTRUCTIONS!$B$19)=TRUE,NA(),INSTRUCTIONS!$B$19)</f>
        <v>#N/A</v>
      </c>
      <c r="J44" s="39" t="e">
        <f>IF(ISBLANK(INSTRUCTIONS!$B$19)=TRUE,NA(),INSTRUCTIONS!$B$19)</f>
        <v>#N/A</v>
      </c>
      <c r="K44" s="39" t="e">
        <f>IF(ISBLANK(INSTRUCTIONS!$B$19)=TRUE,NA(),INSTRUCTIONS!$B$19)</f>
        <v>#N/A</v>
      </c>
      <c r="L44" s="39" t="e">
        <f>IF(ISBLANK(INSTRUCTIONS!$B$19)=TRUE,NA(),INSTRUCTIONS!$B$19)</f>
        <v>#N/A</v>
      </c>
      <c r="M44" s="39" t="e">
        <f>IF(ISBLANK(INSTRUCTIONS!$B$19)=TRUE,NA(),INSTRUCTIONS!$B$19)</f>
        <v>#N/A</v>
      </c>
      <c r="N44" s="39" t="e">
        <f>IF(ISBLANK(INSTRUCTIONS!$B$19)=TRUE,NA(),INSTRUCTIONS!$B$19)</f>
        <v>#N/A</v>
      </c>
      <c r="O44" s="39" t="e">
        <f>IF(ISBLANK(INSTRUCTIONS!$B$19)=TRUE,NA(),INSTRUCTIONS!$B$19)</f>
        <v>#N/A</v>
      </c>
    </row>
    <row r="58" spans="1:13" ht="15" thickBot="1"/>
    <row r="59" spans="1:13" ht="15" hidden="1" thickBot="1">
      <c r="D59" s="91" t="e">
        <f>INDEX($D$4:$O$4,MATCH($D$60,month_list,0))</f>
        <v>#N/A</v>
      </c>
      <c r="E59" s="91"/>
      <c r="F59" s="91"/>
      <c r="G59" s="91"/>
      <c r="H59" s="91"/>
      <c r="I59" s="91" t="e">
        <f>INDEX($D$4:$O$4,MATCH($I$60,month_list,0))</f>
        <v>#N/A</v>
      </c>
      <c r="J59" s="91"/>
      <c r="K59" s="91"/>
      <c r="L59" s="91"/>
      <c r="M59" s="91"/>
    </row>
    <row r="60" spans="1:13" ht="24" thickBot="1">
      <c r="A60" s="92" t="s">
        <v>92</v>
      </c>
      <c r="B60" s="92"/>
      <c r="C60" s="92"/>
      <c r="D60" s="93"/>
      <c r="E60" s="94"/>
      <c r="F60" s="94"/>
      <c r="G60" s="94"/>
      <c r="H60" s="95"/>
      <c r="I60" s="93"/>
      <c r="J60" s="94"/>
      <c r="K60" s="94"/>
      <c r="L60" s="94"/>
      <c r="M60" s="95"/>
    </row>
    <row r="61" spans="1:13">
      <c r="A61" s="88" t="s">
        <v>93</v>
      </c>
      <c r="B61" s="88"/>
      <c r="C61" s="41" t="s">
        <v>94</v>
      </c>
      <c r="D61" s="42" t="str">
        <f>IF($D$60="","",D60)</f>
        <v/>
      </c>
      <c r="E61" s="42" t="str">
        <f>IF($D$60="","",D62+1)</f>
        <v/>
      </c>
      <c r="F61" s="42" t="str">
        <f>IF($D$60="","",E62+1)</f>
        <v/>
      </c>
      <c r="G61" s="42" t="str">
        <f>IF($D$60="","",F62+1)</f>
        <v/>
      </c>
      <c r="H61" s="42" t="str">
        <f>IF($D$60="","",G62+1)</f>
        <v/>
      </c>
      <c r="I61" s="42" t="str">
        <f>IF($I$60="","",I60)</f>
        <v/>
      </c>
      <c r="J61" s="42" t="str">
        <f>IF($I$60="","",I62+1)</f>
        <v/>
      </c>
      <c r="K61" s="42" t="str">
        <f>IF($I$60="","",J62+1)</f>
        <v/>
      </c>
      <c r="L61" s="42" t="str">
        <f>IF($I$60="","",K62+1)</f>
        <v/>
      </c>
      <c r="M61" s="42" t="str">
        <f>IF($I$60="","",L62+1)</f>
        <v/>
      </c>
    </row>
    <row r="62" spans="1:13">
      <c r="A62" s="88"/>
      <c r="B62" s="88"/>
      <c r="C62" s="41" t="s">
        <v>95</v>
      </c>
      <c r="D62" s="43" t="str">
        <f>IF($D$60="","",D60+(7-WEEKDAY(D60)))</f>
        <v/>
      </c>
      <c r="E62" s="43" t="str">
        <f>IF($D$60="","",D62+6)</f>
        <v/>
      </c>
      <c r="F62" s="43" t="str">
        <f>IF($D$60="","",E62+6)</f>
        <v/>
      </c>
      <c r="G62" s="43" t="str">
        <f>IF($D$60="","",F62+6)</f>
        <v/>
      </c>
      <c r="H62" s="43" t="str">
        <f>IF($D$60="","",EOMONTH(D61,0))</f>
        <v/>
      </c>
      <c r="I62" s="43" t="str">
        <f>IF($I$60="","",I60+(7-WEEKDAY(I60)))</f>
        <v/>
      </c>
      <c r="J62" s="43" t="str">
        <f>IF($I$60="","",I62+6)</f>
        <v/>
      </c>
      <c r="K62" s="43" t="str">
        <f>IF($I$60="","",J62+6)</f>
        <v/>
      </c>
      <c r="L62" s="43" t="str">
        <f>IF($I$60="","",K62+6)</f>
        <v/>
      </c>
      <c r="M62" s="43" t="str">
        <f>IF($I$60="","",EOMONTH(I61,0))</f>
        <v/>
      </c>
    </row>
    <row r="63" spans="1:13" ht="14.4" customHeight="1">
      <c r="A63" s="89" t="s">
        <v>46</v>
      </c>
      <c r="B63" s="90"/>
      <c r="C63" s="15" t="s">
        <v>47</v>
      </c>
      <c r="D63" s="18" t="e">
        <f ca="1">COUNTIFS(INDIRECT($D$59&amp;"!$AM$4:$AM$250"),"&gt;=0",INDIRECT($D$59&amp;"!$E$4:$E$250"),"&lt;="&amp;D$62,INDIRECT($D$59&amp;"!$E$4:$E$250"),"&gt;="&amp;D$61,INDIRECT($D$59&amp;"!$C$4:$C$250"),$C$1)</f>
        <v>#N/A</v>
      </c>
      <c r="E63" s="18" t="e">
        <f ca="1">COUNTIFS(INDIRECT($D$59&amp;"!$AM$4:$AM$250"),"&gt;=0",INDIRECT($D$59&amp;"!$E$4:$E$250"),"&lt;="&amp;E$62,INDIRECT($D$59&amp;"!$E$4:$E$250"),"&gt;="&amp;E$61,INDIRECT($D$59&amp;"!$C$4:$C$250"),$C$1)</f>
        <v>#N/A</v>
      </c>
      <c r="F63" s="18" t="e">
        <f ca="1">COUNTIFS(INDIRECT($D$59&amp;"!$AM$4:$AM$250"),"&gt;=0",INDIRECT($D$59&amp;"!$E$4:$E$250"),"&lt;="&amp;F$62,INDIRECT($D$59&amp;"!$E$4:$E$250"),"&gt;="&amp;F$61,INDIRECT($D$59&amp;"!$C$4:$C$250"),$C$1)</f>
        <v>#N/A</v>
      </c>
      <c r="G63" s="18" t="e">
        <f ca="1">COUNTIFS(INDIRECT($D$59&amp;"!$AM$4:$AM$250"),"&gt;=0",INDIRECT($D$59&amp;"!$E$4:$E$250"),"&lt;="&amp;G$62,INDIRECT($D$59&amp;"!$E$4:$E$250"),"&gt;="&amp;G$61,INDIRECT($D$59&amp;"!$C$4:$C$250"),$C$1)</f>
        <v>#N/A</v>
      </c>
      <c r="H63" s="18" t="e">
        <f ca="1">COUNTIFS(INDIRECT($D$59&amp;"!$AM$4:$AM$250"),"&gt;=0",INDIRECT($D$59&amp;"!$E$4:$E$250"),"&lt;="&amp;H$62,INDIRECT($D$59&amp;"!$E$4:$E$250"),"&gt;="&amp;H$61,INDIRECT($D$59&amp;"!$C$4:$C$250"),$C$1)</f>
        <v>#N/A</v>
      </c>
      <c r="I63" s="18" t="e">
        <f ca="1">COUNTIFS(INDIRECT($I$59&amp;"!$AM$4:$AM$250"),"&gt;=0",INDIRECT($I$59&amp;"!$E$4:$E$250"),"&lt;="&amp;I$62,INDIRECT($I$59&amp;"!$E$4:$E$250"),"&gt;="&amp;I$61,INDIRECT($I$59&amp;"!$C$4:$C$250"),$C$1)</f>
        <v>#N/A</v>
      </c>
      <c r="J63" s="18" t="e">
        <f ca="1">COUNTIFS(INDIRECT($I$59&amp;"!$AM$4:$AM$250"),"&gt;=0",INDIRECT($I$59&amp;"!$E$4:$E$250"),"&lt;="&amp;J$62,INDIRECT($I$59&amp;"!$E$4:$E$250"),"&gt;="&amp;J$61,INDIRECT($I$59&amp;"!$C$4:$C$250"),$C$1)</f>
        <v>#N/A</v>
      </c>
      <c r="K63" s="18" t="e">
        <f ca="1">COUNTIFS(INDIRECT($I$59&amp;"!$AM$4:$AM$250"),"&gt;=0",INDIRECT($I$59&amp;"!$E$4:$E$250"),"&lt;="&amp;K$62,INDIRECT($I$59&amp;"!$E$4:$E$250"),"&gt;="&amp;K$61,INDIRECT($I$59&amp;"!$C$4:$C$250"),$C$1)</f>
        <v>#N/A</v>
      </c>
      <c r="L63" s="18" t="e">
        <f ca="1">COUNTIFS(INDIRECT($I$59&amp;"!$AM$4:$AM$250"),"&gt;=0",INDIRECT($I$59&amp;"!$E$4:$E$250"),"&lt;="&amp;L$62,INDIRECT($I$59&amp;"!$E$4:$E$250"),"&gt;="&amp;L$61,INDIRECT($I$59&amp;"!$C$4:$C$250"),$C$1)</f>
        <v>#N/A</v>
      </c>
      <c r="M63" s="18" t="e">
        <f ca="1">COUNTIFS(INDIRECT($I$59&amp;"!$AM$4:$AM$250"),"&gt;=0",INDIRECT($I$59&amp;"!$E$4:$E$250"),"&lt;="&amp;M$62,INDIRECT($I$59&amp;"!$E$4:$E$250"),"&gt;="&amp;M$61,INDIRECT($I$59&amp;"!$C$4:$C$250"),$C$1)</f>
        <v>#N/A</v>
      </c>
    </row>
    <row r="64" spans="1:13" ht="14.4" customHeight="1">
      <c r="A64" s="90"/>
      <c r="B64" s="90"/>
      <c r="C64" s="15" t="s">
        <v>48</v>
      </c>
      <c r="D64" s="18" t="e">
        <f ca="1">COUNTIFS(INDIRECT($D$59&amp;"!$AM$4:$AM$250"),"=0",INDIRECT($D$59&amp;"!$E$4:$E$250"),"&lt;="&amp;D$62,INDIRECT($D$59&amp;"!$E$4:$E$250"),"&gt;="&amp;D$61,INDIRECT($D$59&amp;"!$C$4:$C$250"),$C$1)</f>
        <v>#N/A</v>
      </c>
      <c r="E64" s="18" t="e">
        <f ca="1">COUNTIFS(INDIRECT($D$59&amp;"!$AM$4:$AM$250"),"=0",INDIRECT($D$59&amp;"!$E$4:$E$250"),"&lt;="&amp;E$62,INDIRECT($D$59&amp;"!$E$4:$E$250"),"&gt;="&amp;E$61,INDIRECT($D$59&amp;"!$C$4:$C$250"),$C$1)</f>
        <v>#N/A</v>
      </c>
      <c r="F64" s="18" t="e">
        <f ca="1">COUNTIFS(INDIRECT($D$59&amp;"!$AM$4:$AM$250"),"=0",INDIRECT($D$59&amp;"!$E$4:$E$250"),"&lt;="&amp;F$62,INDIRECT($D$59&amp;"!$E$4:$E$250"),"&gt;="&amp;F$61,INDIRECT($D$59&amp;"!$C$4:$C$250"),$C$1)</f>
        <v>#N/A</v>
      </c>
      <c r="G64" s="18" t="e">
        <f ca="1">COUNTIFS(INDIRECT($D$59&amp;"!$AM$4:$AM$250"),"=0",INDIRECT($D$59&amp;"!$E$4:$E$250"),"&lt;="&amp;G$62,INDIRECT($D$59&amp;"!$E$4:$E$250"),"&gt;="&amp;G$61,INDIRECT($D$59&amp;"!$C$4:$C$250"),$C$1)</f>
        <v>#N/A</v>
      </c>
      <c r="H64" s="18" t="e">
        <f ca="1">COUNTIFS(INDIRECT($D$59&amp;"!$AM$4:$AM$250"),"=0",INDIRECT($D$59&amp;"!$E$4:$E$250"),"&lt;="&amp;H$62,INDIRECT($D$59&amp;"!$E$4:$E$250"),"&gt;="&amp;H$61,INDIRECT($D$59&amp;"!$C$4:$C$250"),$C$1)</f>
        <v>#N/A</v>
      </c>
      <c r="I64" s="18" t="e">
        <f ca="1">COUNTIFS(INDIRECT($I$59&amp;"!$AM$4:$AM$250"),"=0",INDIRECT($I$59&amp;"!$E$4:$E$250"),"&lt;="&amp;I$62,INDIRECT($I$59&amp;"!$E$4:$E$250"),"&gt;="&amp;I$61,INDIRECT($I$59&amp;"!$C$4:$C$250"),$C$1)</f>
        <v>#N/A</v>
      </c>
      <c r="J64" s="18" t="e">
        <f ca="1">COUNTIFS(INDIRECT($I$59&amp;"!$AM$4:$AM$250"),"=0",INDIRECT($I$59&amp;"!$E$4:$E$250"),"&lt;="&amp;J$62,INDIRECT($I$59&amp;"!$E$4:$E$250"),"&gt;="&amp;J$61,INDIRECT($I$59&amp;"!$C$4:$C$250"),$C$1)</f>
        <v>#N/A</v>
      </c>
      <c r="K64" s="18" t="e">
        <f ca="1">COUNTIFS(INDIRECT($I$59&amp;"!$AM$4:$AM$250"),"=0",INDIRECT($I$59&amp;"!$E$4:$E$250"),"&lt;="&amp;K$62,INDIRECT($I$59&amp;"!$E$4:$E$250"),"&gt;="&amp;K$61,INDIRECT($I$59&amp;"!$C$4:$C$250"),$C$1)</f>
        <v>#N/A</v>
      </c>
      <c r="L64" s="18" t="e">
        <f ca="1">COUNTIFS(INDIRECT($I$59&amp;"!$AM$4:$AM$250"),"=0",INDIRECT($I$59&amp;"!$E$4:$E$250"),"&lt;="&amp;L$62,INDIRECT($I$59&amp;"!$E$4:$E$250"),"&gt;="&amp;L$61,INDIRECT($I$59&amp;"!$C$4:$C$250"),$C$1)</f>
        <v>#N/A</v>
      </c>
      <c r="M64" s="18" t="e">
        <f ca="1">COUNTIFS(INDIRECT($I$59&amp;"!$AM$4:$AM$250"),"=0",INDIRECT($I$59&amp;"!$E$4:$E$250"),"&lt;="&amp;M$62,INDIRECT($I$59&amp;"!$E$4:$E$250"),"&gt;="&amp;M$61,INDIRECT($I$59&amp;"!$C$4:$C$250"),$C$1)</f>
        <v>#N/A</v>
      </c>
    </row>
    <row r="65" spans="1:13" ht="15.6">
      <c r="A65" s="90"/>
      <c r="B65" s="90"/>
      <c r="C65" s="19" t="s">
        <v>49</v>
      </c>
      <c r="D65" s="20" t="e">
        <f ca="1">IFERROR(D64/D63,NA())</f>
        <v>#N/A</v>
      </c>
      <c r="E65" s="20" t="e">
        <f t="shared" ref="E65:H65" ca="1" si="37">IFERROR(E64/E63,NA())</f>
        <v>#N/A</v>
      </c>
      <c r="F65" s="20" t="e">
        <f t="shared" ca="1" si="37"/>
        <v>#N/A</v>
      </c>
      <c r="G65" s="20" t="e">
        <f t="shared" ca="1" si="37"/>
        <v>#N/A</v>
      </c>
      <c r="H65" s="20" t="e">
        <f t="shared" ca="1" si="37"/>
        <v>#N/A</v>
      </c>
      <c r="I65" s="20" t="e">
        <f t="shared" ref="I65" ca="1" si="38">IFERROR(I64/I63,NA())</f>
        <v>#N/A</v>
      </c>
      <c r="J65" s="20" t="e">
        <f t="shared" ref="J65:M65" ca="1" si="39">IFERROR(J64/J63,NA())</f>
        <v>#N/A</v>
      </c>
      <c r="K65" s="20" t="e">
        <f t="shared" ca="1" si="39"/>
        <v>#N/A</v>
      </c>
      <c r="L65" s="20" t="e">
        <f t="shared" ca="1" si="39"/>
        <v>#N/A</v>
      </c>
      <c r="M65" s="20" t="e">
        <f t="shared" ca="1" si="39"/>
        <v>#N/A</v>
      </c>
    </row>
    <row r="66" spans="1:13" ht="31.2">
      <c r="A66" s="90"/>
      <c r="B66" s="90"/>
      <c r="C66" s="21" t="s">
        <v>50</v>
      </c>
      <c r="D66" s="22" t="e">
        <f ca="1">IFERROR(AVERAGEIFS(INDIRECT($D$59&amp;"!$AM$4:$AM$250"),INDIRECT($D$59&amp;"!$E$4:$E$250"),"&lt;="&amp;D62,INDIRECT($D$59&amp;"!$E$4:$E$250"),"&gt;="&amp;D61,INDIRECT($D$59&amp;"!$C$4:$C$250"),$C$1),NA())</f>
        <v>#N/A</v>
      </c>
      <c r="E66" s="22" t="e">
        <f ca="1">IFERROR(AVERAGEIFS(INDIRECT($D$59&amp;"!$AM$4:$AM$250"),INDIRECT($D$59&amp;"!$E$4:$E$250"),"&lt;="&amp;E62,INDIRECT($D$59&amp;"!$E$4:$E$250"),"&gt;="&amp;E61,INDIRECT($D$59&amp;"!$C$4:$C$250"),$C$1),NA())</f>
        <v>#N/A</v>
      </c>
      <c r="F66" s="22" t="e">
        <f ca="1">IFERROR(AVERAGEIFS(INDIRECT($D$59&amp;"!$AM$4:$AM$250"),INDIRECT($D$59&amp;"!$E$4:$E$250"),"&lt;="&amp;F62,INDIRECT($D$59&amp;"!$E$4:$E$250"),"&gt;="&amp;F61,INDIRECT($D$59&amp;"!$C$4:$C$250"),$C$1),NA())</f>
        <v>#N/A</v>
      </c>
      <c r="G66" s="22" t="e">
        <f ca="1">IFERROR(AVERAGEIFS(INDIRECT($D$59&amp;"!$AM$4:$AM$250"),INDIRECT($D$59&amp;"!$E$4:$E$250"),"&lt;="&amp;G62,INDIRECT($D$59&amp;"!$E$4:$E$250"),"&gt;="&amp;G61,INDIRECT($D$59&amp;"!$C$4:$C$250"),$C$1),NA())</f>
        <v>#N/A</v>
      </c>
      <c r="H66" s="22" t="e">
        <f ca="1">IFERROR(AVERAGEIFS(INDIRECT($D$59&amp;"!$AM$4:$AM$250"),INDIRECT($D$59&amp;"!$E$4:$E$250"),"&lt;="&amp;H62,INDIRECT($D$59&amp;"!$E$4:$E$250"),"&gt;="&amp;H61,INDIRECT($D$59&amp;"!$C$4:$C$250"),$C$1),NA())</f>
        <v>#N/A</v>
      </c>
      <c r="I66" s="22" t="e">
        <f ca="1">IFERROR(AVERAGEIFS(INDIRECT($I$59&amp;"!$AM$4:$AM$250"),INDIRECT($I$59&amp;"!$E$4:$E$250"),"&lt;="&amp;I62,INDIRECT($I$59&amp;"!$E$4:$E$250"),"&gt;="&amp;I61,INDIRECT($I$59&amp;"!$C$4:$C$250"),$C$1),NA())</f>
        <v>#N/A</v>
      </c>
      <c r="J66" s="22" t="e">
        <f ca="1">IFERROR(AVERAGEIFS(INDIRECT($I$59&amp;"!$AM$4:$AM$250"),INDIRECT($I$59&amp;"!$E$4:$E$250"),"&lt;="&amp;J62,INDIRECT($I$59&amp;"!$E$4:$E$250"),"&gt;="&amp;J61,INDIRECT($I$59&amp;"!$C$4:$C$250"),$C$1),NA())</f>
        <v>#N/A</v>
      </c>
      <c r="K66" s="22" t="e">
        <f ca="1">IFERROR(AVERAGEIFS(INDIRECT($I$59&amp;"!$AM$4:$AM$250"),INDIRECT($I$59&amp;"!$E$4:$E$250"),"&lt;="&amp;K62,INDIRECT($I$59&amp;"!$E$4:$E$250"),"&gt;="&amp;K61,INDIRECT($I$59&amp;"!$C$4:$C$250"),$C$1),NA())</f>
        <v>#N/A</v>
      </c>
      <c r="L66" s="22" t="e">
        <f ca="1">IFERROR(AVERAGEIFS(INDIRECT($I$59&amp;"!$AM$4:$AM$250"),INDIRECT($I$59&amp;"!$E$4:$E$250"),"&lt;="&amp;L62,INDIRECT($I$59&amp;"!$E$4:$E$250"),"&gt;="&amp;L61,INDIRECT($I$59&amp;"!$C$4:$C$250"),$C$1),NA())</f>
        <v>#N/A</v>
      </c>
      <c r="M66" s="22" t="e">
        <f ca="1">IFERROR(AVERAGEIFS(INDIRECT($I$59&amp;"!$AM$4:$AM$250"),INDIRECT($I$59&amp;"!$E$4:$E$250"),"&lt;="&amp;M62,INDIRECT($I$59&amp;"!$E$4:$E$250"),"&gt;="&amp;M61,INDIRECT($I$59&amp;"!$C$4:$C$250"),$C$1),NA())</f>
        <v>#N/A</v>
      </c>
    </row>
    <row r="67" spans="1:13" ht="28.95" customHeight="1">
      <c r="A67" s="76" t="s">
        <v>51</v>
      </c>
      <c r="B67" s="77"/>
      <c r="C67" s="15" t="s">
        <v>52</v>
      </c>
      <c r="D67" s="44" t="e">
        <f ca="1">IF(D$63&gt;0,COUNTIFS(INDIRECT($D$59&amp;"!$g$4:$g$250"),"NO",INDIRECT($D$59&amp;"!$E$4:$E$250"),"&lt;="&amp;D$62,INDIRECT($D$59&amp;"!$E$4:$E$250"),"&gt;="&amp;D$61,INDIRECT($D$59&amp;"!$C$4:$C$250"),$C$1),NA())</f>
        <v>#N/A</v>
      </c>
      <c r="E67" s="44" t="e">
        <f ca="1">IF(E$63&gt;0,COUNTIFS(INDIRECT($D$59&amp;"!$g$4:$g$250"),"NO",INDIRECT($D$59&amp;"!$E$4:$E$250"),"&lt;="&amp;E$62,INDIRECT($D$59&amp;"!$E$4:$E$250"),"&gt;="&amp;E$61,INDIRECT($D$59&amp;"!$C$4:$C$250"),$C$1),NA())</f>
        <v>#N/A</v>
      </c>
      <c r="F67" s="44" t="e">
        <f ca="1">IF(F$63&gt;0,COUNTIFS(INDIRECT($D$59&amp;"!$g$4:$g$250"),"NO",INDIRECT($D$59&amp;"!$E$4:$E$250"),"&lt;="&amp;F$62,INDIRECT($D$59&amp;"!$E$4:$E$250"),"&gt;="&amp;F$61,INDIRECT($D$59&amp;"!$C$4:$C$250"),$C$1),NA())</f>
        <v>#N/A</v>
      </c>
      <c r="G67" s="44" t="e">
        <f ca="1">IF(G$63&gt;0,COUNTIFS(INDIRECT($D$59&amp;"!$g$4:$g$250"),"NO",INDIRECT($D$59&amp;"!$E$4:$E$250"),"&lt;="&amp;G$62,INDIRECT($D$59&amp;"!$E$4:$E$250"),"&gt;="&amp;G$61,INDIRECT($D$59&amp;"!$C$4:$C$250"),$C$1),NA())</f>
        <v>#N/A</v>
      </c>
      <c r="H67" s="44" t="e">
        <f ca="1">IF(H$63&gt;0,COUNTIFS(INDIRECT($D$59&amp;"!$g$4:$g$250"),"NO",INDIRECT($D$59&amp;"!$E$4:$E$250"),"&lt;="&amp;H$62,INDIRECT($D$59&amp;"!$E$4:$E$250"),"&gt;="&amp;H$61,INDIRECT($D$59&amp;"!$C$4:$C$250"),$C$1),NA())</f>
        <v>#N/A</v>
      </c>
      <c r="I67" s="44" t="e">
        <f ca="1">IF(I$63&gt;0,COUNTIFS(INDIRECT($I$59&amp;"!$g$4:$g$250"),"NO",INDIRECT($I$59&amp;"!$E$4:$E$250"),"&lt;="&amp;I$62,INDIRECT($I$59&amp;"!$E$4:$E$250"),"&gt;="&amp;I$61,INDIRECT($I$59&amp;"!$C$4:$C$250"),$C$1),NA())</f>
        <v>#N/A</v>
      </c>
      <c r="J67" s="44" t="e">
        <f ca="1">IF(J$63&gt;0,COUNTIFS(INDIRECT($I$59&amp;"!$g$4:$g$250"),"NO",INDIRECT($I$59&amp;"!$E$4:$E$250"),"&lt;="&amp;J$62,INDIRECT($I$59&amp;"!$E$4:$E$250"),"&gt;="&amp;J$61,INDIRECT($I$59&amp;"!$C$4:$C$250"),$C$1),NA())</f>
        <v>#N/A</v>
      </c>
      <c r="K67" s="44" t="e">
        <f ca="1">IF(K$63&gt;0,COUNTIFS(INDIRECT($I$59&amp;"!$g$4:$g$250"),"NO",INDIRECT($I$59&amp;"!$E$4:$E$250"),"&lt;="&amp;K$62,INDIRECT($I$59&amp;"!$E$4:$E$250"),"&gt;="&amp;K$61,INDIRECT($I$59&amp;"!$C$4:$C$250"),$C$1),NA())</f>
        <v>#N/A</v>
      </c>
      <c r="L67" s="44" t="e">
        <f ca="1">IF(L$63&gt;0,COUNTIFS(INDIRECT($I$59&amp;"!$g$4:$g$250"),"NO",INDIRECT($I$59&amp;"!$E$4:$E$250"),"&lt;="&amp;L$62,INDIRECT($I$59&amp;"!$E$4:$E$250"),"&gt;="&amp;L$61,INDIRECT($I$59&amp;"!$C$4:$C$250"),$C$1),NA())</f>
        <v>#N/A</v>
      </c>
      <c r="M67" s="44" t="e">
        <f ca="1">IF(M$63&gt;0,COUNTIFS(INDIRECT($I$59&amp;"!$g$4:$g$250"),"NO",INDIRECT($I$59&amp;"!$E$4:$E$250"),"&lt;="&amp;M$62,INDIRECT($I$59&amp;"!$E$4:$E$250"),"&gt;="&amp;M$61,INDIRECT($I$59&amp;"!$C$4:$C$250"),$C$1),NA())</f>
        <v>#N/A</v>
      </c>
    </row>
    <row r="68" spans="1:13" ht="57.6">
      <c r="A68" s="78"/>
      <c r="B68" s="79"/>
      <c r="C68" s="15" t="s">
        <v>53</v>
      </c>
      <c r="D68" s="44" t="e">
        <f ca="1">IF(D$63&gt;0,COUNTIFS(INDIRECT($D$59&amp;"!$h$4:$h$250"),"NO",INDIRECT($D$59&amp;"!$E$4:$E$250"),"&lt;="&amp;D$62,INDIRECT($D$59&amp;"!$E$4:$E$250"),"&gt;="&amp;D$61,INDIRECT($D$59&amp;"!$C$4:$C$250"),$C$1),NA())</f>
        <v>#N/A</v>
      </c>
      <c r="E68" s="44" t="e">
        <f ca="1">IF(E$63&gt;0,COUNTIFS(INDIRECT($D$59&amp;"!$h$4:$h$250"),"NO",INDIRECT($D$59&amp;"!$E$4:$E$250"),"&lt;="&amp;E$62,INDIRECT($D$59&amp;"!$E$4:$E$250"),"&gt;="&amp;E$61,INDIRECT($D$59&amp;"!$C$4:$C$250"),$C$1),NA())</f>
        <v>#N/A</v>
      </c>
      <c r="F68" s="44" t="e">
        <f ca="1">IF(F$63&gt;0,COUNTIFS(INDIRECT($D$59&amp;"!$h$4:$h$250"),"NO",INDIRECT($D$59&amp;"!$E$4:$E$250"),"&lt;="&amp;F$62,INDIRECT($D$59&amp;"!$E$4:$E$250"),"&gt;="&amp;F$61,INDIRECT($D$59&amp;"!$C$4:$C$250"),$C$1),NA())</f>
        <v>#N/A</v>
      </c>
      <c r="G68" s="44" t="e">
        <f ca="1">IF(G$63&gt;0,COUNTIFS(INDIRECT($D$59&amp;"!$h$4:$h$250"),"NO",INDIRECT($D$59&amp;"!$E$4:$E$250"),"&lt;="&amp;G$62,INDIRECT($D$59&amp;"!$E$4:$E$250"),"&gt;="&amp;G$61,INDIRECT($D$59&amp;"!$C$4:$C$250"),$C$1),NA())</f>
        <v>#N/A</v>
      </c>
      <c r="H68" s="44" t="e">
        <f ca="1">IF(H$63&gt;0,COUNTIFS(INDIRECT($D$59&amp;"!$h$4:$h$250"),"NO",INDIRECT($D$59&amp;"!$E$4:$E$250"),"&lt;="&amp;H$62,INDIRECT($D$59&amp;"!$E$4:$E$250"),"&gt;="&amp;H$61,INDIRECT($D$59&amp;"!$C$4:$C$250"),$C$1),NA())</f>
        <v>#N/A</v>
      </c>
      <c r="I68" s="44" t="e">
        <f ca="1">IF(I$63&gt;0,COUNTIFS(INDIRECT($I$59&amp;"!$h$4:$h$250"),"NO",INDIRECT($I$59&amp;"!$E$4:$E$250"),"&lt;="&amp;I$62,INDIRECT($I$59&amp;"!$E$4:$E$250"),"&gt;="&amp;I$61,INDIRECT($I$59&amp;"!$C$4:$C$250"),$C$1),NA())</f>
        <v>#N/A</v>
      </c>
      <c r="J68" s="44" t="e">
        <f ca="1">IF(J$63&gt;0,COUNTIFS(INDIRECT($I$59&amp;"!$h$4:$h$250"),"NO",INDIRECT($I$59&amp;"!$E$4:$E$250"),"&lt;="&amp;J$62,INDIRECT($I$59&amp;"!$E$4:$E$250"),"&gt;="&amp;J$61,INDIRECT($I$59&amp;"!$C$4:$C$250"),$C$1),NA())</f>
        <v>#N/A</v>
      </c>
      <c r="K68" s="44" t="e">
        <f ca="1">IF(K$63&gt;0,COUNTIFS(INDIRECT($I$59&amp;"!$h$4:$h$250"),"NO",INDIRECT($I$59&amp;"!$E$4:$E$250"),"&lt;="&amp;K$62,INDIRECT($I$59&amp;"!$E$4:$E$250"),"&gt;="&amp;K$61,INDIRECT($I$59&amp;"!$C$4:$C$250"),$C$1),NA())</f>
        <v>#N/A</v>
      </c>
      <c r="L68" s="44" t="e">
        <f ca="1">IF(L$63&gt;0,COUNTIFS(INDIRECT($I$59&amp;"!$h$4:$h$250"),"NO",INDIRECT($I$59&amp;"!$E$4:$E$250"),"&lt;="&amp;L$62,INDIRECT($I$59&amp;"!$E$4:$E$250"),"&gt;="&amp;L$61,INDIRECT($I$59&amp;"!$C$4:$C$250"),$C$1),NA())</f>
        <v>#N/A</v>
      </c>
      <c r="M68" s="44" t="e">
        <f ca="1">IF(M$63&gt;0,COUNTIFS(INDIRECT($I$59&amp;"!$h$4:$h$250"),"NO",INDIRECT($I$59&amp;"!$E$4:$E$250"),"&lt;="&amp;M$62,INDIRECT($I$59&amp;"!$E$4:$E$250"),"&gt;="&amp;M$61,INDIRECT($I$59&amp;"!$C$4:$C$250"),$C$1),NA())</f>
        <v>#N/A</v>
      </c>
    </row>
    <row r="69" spans="1:13" ht="28.8">
      <c r="A69" s="76" t="s">
        <v>54</v>
      </c>
      <c r="B69" s="77"/>
      <c r="C69" s="15" t="s">
        <v>55</v>
      </c>
      <c r="D69" s="44" t="e">
        <f ca="1">IF(D$63&gt;0,COUNTIFS(INDIRECT($D$59&amp;"!$i$4:$i$250"),"NO",INDIRECT($D$59&amp;"!$E$4:$E$250"),"&lt;="&amp;D$62,INDIRECT($D$59&amp;"!$E$4:$E$250"),"&gt;="&amp;D$61,INDIRECT($D$59&amp;"!$C$4:$C$250"),$C$1),NA())</f>
        <v>#N/A</v>
      </c>
      <c r="E69" s="44" t="e">
        <f ca="1">IF(E$63&gt;0,COUNTIFS(INDIRECT($D$59&amp;"!$i$4:$i$250"),"NO",INDIRECT($D$59&amp;"!$E$4:$E$250"),"&lt;="&amp;E$62,INDIRECT($D$59&amp;"!$E$4:$E$250"),"&gt;="&amp;E$61,INDIRECT($D$59&amp;"!$C$4:$C$250"),$C$1),NA())</f>
        <v>#N/A</v>
      </c>
      <c r="F69" s="44" t="e">
        <f ca="1">IF(F$63&gt;0,COUNTIFS(INDIRECT($D$59&amp;"!$i$4:$i$250"),"NO",INDIRECT($D$59&amp;"!$E$4:$E$250"),"&lt;="&amp;F$62,INDIRECT($D$59&amp;"!$E$4:$E$250"),"&gt;="&amp;F$61,INDIRECT($D$59&amp;"!$C$4:$C$250"),$C$1),NA())</f>
        <v>#N/A</v>
      </c>
      <c r="G69" s="44" t="e">
        <f ca="1">IF(G$63&gt;0,COUNTIFS(INDIRECT($D$59&amp;"!$i$4:$i$250"),"NO",INDIRECT($D$59&amp;"!$E$4:$E$250"),"&lt;="&amp;G$62,INDIRECT($D$59&amp;"!$E$4:$E$250"),"&gt;="&amp;G$61,INDIRECT($D$59&amp;"!$C$4:$C$250"),$C$1),NA())</f>
        <v>#N/A</v>
      </c>
      <c r="H69" s="44" t="e">
        <f ca="1">IF(H$63&gt;0,COUNTIFS(INDIRECT($D$59&amp;"!$i$4:$i$250"),"NO",INDIRECT($D$59&amp;"!$E$4:$E$250"),"&lt;="&amp;H$62,INDIRECT($D$59&amp;"!$E$4:$E$250"),"&gt;="&amp;H$61,INDIRECT($D$59&amp;"!$C$4:$C$250"),$C$1),NA())</f>
        <v>#N/A</v>
      </c>
      <c r="I69" s="44" t="e">
        <f ca="1">IF(I$63&gt;0,COUNTIFS(INDIRECT($I$59&amp;"!$i$4:$i$250"),"NO",INDIRECT($I$59&amp;"!$E$4:$E$250"),"&lt;="&amp;I$62,INDIRECT($I$59&amp;"!$E$4:$E$250"),"&gt;="&amp;I$61,INDIRECT($I$59&amp;"!$C$4:$C$250"),$C$1),NA())</f>
        <v>#N/A</v>
      </c>
      <c r="J69" s="44" t="e">
        <f ca="1">IF(J$63&gt;0,COUNTIFS(INDIRECT($I$59&amp;"!$i$4:$i$250"),"NO",INDIRECT($I$59&amp;"!$E$4:$E$250"),"&lt;="&amp;J$62,INDIRECT($I$59&amp;"!$E$4:$E$250"),"&gt;="&amp;J$61,INDIRECT($I$59&amp;"!$C$4:$C$250"),$C$1),NA())</f>
        <v>#N/A</v>
      </c>
      <c r="K69" s="44" t="e">
        <f ca="1">IF(K$63&gt;0,COUNTIFS(INDIRECT($I$59&amp;"!$i$4:$i$250"),"NO",INDIRECT($I$59&amp;"!$E$4:$E$250"),"&lt;="&amp;K$62,INDIRECT($I$59&amp;"!$E$4:$E$250"),"&gt;="&amp;K$61,INDIRECT($I$59&amp;"!$C$4:$C$250"),$C$1),NA())</f>
        <v>#N/A</v>
      </c>
      <c r="L69" s="44" t="e">
        <f ca="1">IF(L$63&gt;0,COUNTIFS(INDIRECT($I$59&amp;"!$i$4:$i$250"),"NO",INDIRECT($I$59&amp;"!$E$4:$E$250"),"&lt;="&amp;L$62,INDIRECT($I$59&amp;"!$E$4:$E$250"),"&gt;="&amp;L$61,INDIRECT($I$59&amp;"!$C$4:$C$250"),$C$1),NA())</f>
        <v>#N/A</v>
      </c>
      <c r="M69" s="44" t="e">
        <f ca="1">IF(M$63&gt;0,COUNTIFS(INDIRECT($I$59&amp;"!$i$4:$i$250"),"NO",INDIRECT($I$59&amp;"!$E$4:$E$250"),"&lt;="&amp;M$62,INDIRECT($I$59&amp;"!$E$4:$E$250"),"&gt;="&amp;M$61,INDIRECT($I$59&amp;"!$C$4:$C$250"),$C$1),NA())</f>
        <v>#N/A</v>
      </c>
    </row>
    <row r="70" spans="1:13" ht="15.6">
      <c r="A70" s="78"/>
      <c r="B70" s="79"/>
      <c r="C70" s="15" t="s">
        <v>56</v>
      </c>
      <c r="D70" s="44" t="e">
        <f ca="1">IF(D$63&gt;0,COUNTIFS(INDIRECT($D$59&amp;"!$j$4:$j$250"),"NO",INDIRECT($D$59&amp;"!$E$4:$E$250"),"&lt;="&amp;D$62,INDIRECT($D$59&amp;"!$E$4:$E$250"),"&gt;="&amp;D$61,INDIRECT($D$59&amp;"!$C$4:$C$250"),$C$1),NA())</f>
        <v>#N/A</v>
      </c>
      <c r="E70" s="44" t="e">
        <f ca="1">IF(E$63&gt;0,COUNTIFS(INDIRECT($D$59&amp;"!$j$4:$j$250"),"NO",INDIRECT($D$59&amp;"!$E$4:$E$250"),"&lt;="&amp;E$62,INDIRECT($D$59&amp;"!$E$4:$E$250"),"&gt;="&amp;E$61,INDIRECT($D$59&amp;"!$C$4:$C$250"),$C$1),NA())</f>
        <v>#N/A</v>
      </c>
      <c r="F70" s="44" t="e">
        <f ca="1">IF(F$63&gt;0,COUNTIFS(INDIRECT($D$59&amp;"!$j$4:$j$250"),"NO",INDIRECT($D$59&amp;"!$E$4:$E$250"),"&lt;="&amp;F$62,INDIRECT($D$59&amp;"!$E$4:$E$250"),"&gt;="&amp;F$61,INDIRECT($D$59&amp;"!$C$4:$C$250"),$C$1),NA())</f>
        <v>#N/A</v>
      </c>
      <c r="G70" s="44" t="e">
        <f ca="1">IF(G$63&gt;0,COUNTIFS(INDIRECT($D$59&amp;"!$j$4:$j$250"),"NO",INDIRECT($D$59&amp;"!$E$4:$E$250"),"&lt;="&amp;G$62,INDIRECT($D$59&amp;"!$E$4:$E$250"),"&gt;="&amp;G$61,INDIRECT($D$59&amp;"!$C$4:$C$250"),$C$1),NA())</f>
        <v>#N/A</v>
      </c>
      <c r="H70" s="44" t="e">
        <f ca="1">IF(H$63&gt;0,COUNTIFS(INDIRECT($D$59&amp;"!$j$4:$j$250"),"NO",INDIRECT($D$59&amp;"!$E$4:$E$250"),"&lt;="&amp;H$62,INDIRECT($D$59&amp;"!$E$4:$E$250"),"&gt;="&amp;H$61,INDIRECT($D$59&amp;"!$C$4:$C$250"),$C$1),NA())</f>
        <v>#N/A</v>
      </c>
      <c r="I70" s="44" t="e">
        <f ca="1">IF(I$63&gt;0,COUNTIFS(INDIRECT($I$59&amp;"!$j$4:$j$250"),"NO",INDIRECT($I$59&amp;"!$E$4:$E$250"),"&lt;="&amp;I$62,INDIRECT($I$59&amp;"!$E$4:$E$250"),"&gt;="&amp;I$61,INDIRECT($I$59&amp;"!$C$4:$C$250"),$C$1),NA())</f>
        <v>#N/A</v>
      </c>
      <c r="J70" s="44" t="e">
        <f ca="1">IF(J$63&gt;0,COUNTIFS(INDIRECT($I$59&amp;"!$j$4:$j$250"),"NO",INDIRECT($I$59&amp;"!$E$4:$E$250"),"&lt;="&amp;J$62,INDIRECT($I$59&amp;"!$E$4:$E$250"),"&gt;="&amp;J$61,INDIRECT($I$59&amp;"!$C$4:$C$250"),$C$1),NA())</f>
        <v>#N/A</v>
      </c>
      <c r="K70" s="44" t="e">
        <f ca="1">IF(K$63&gt;0,COUNTIFS(INDIRECT($I$59&amp;"!$j$4:$j$250"),"NO",INDIRECT($I$59&amp;"!$E$4:$E$250"),"&lt;="&amp;K$62,INDIRECT($I$59&amp;"!$E$4:$E$250"),"&gt;="&amp;K$61,INDIRECT($I$59&amp;"!$C$4:$C$250"),$C$1),NA())</f>
        <v>#N/A</v>
      </c>
      <c r="L70" s="44" t="e">
        <f ca="1">IF(L$63&gt;0,COUNTIFS(INDIRECT($I$59&amp;"!$j$4:$j$250"),"NO",INDIRECT($I$59&amp;"!$E$4:$E$250"),"&lt;="&amp;L$62,INDIRECT($I$59&amp;"!$E$4:$E$250"),"&gt;="&amp;L$61,INDIRECT($I$59&amp;"!$C$4:$C$250"),$C$1),NA())</f>
        <v>#N/A</v>
      </c>
      <c r="M70" s="44" t="e">
        <f ca="1">IF(M$63&gt;0,COUNTIFS(INDIRECT($I$59&amp;"!$j$4:$j$250"),"NO",INDIRECT($I$59&amp;"!$E$4:$E$250"),"&lt;="&amp;M$62,INDIRECT($I$59&amp;"!$E$4:$E$250"),"&gt;="&amp;M$61,INDIRECT($I$59&amp;"!$C$4:$C$250"),$C$1),NA())</f>
        <v>#N/A</v>
      </c>
    </row>
    <row r="71" spans="1:13" ht="28.8">
      <c r="A71" s="76" t="s">
        <v>57</v>
      </c>
      <c r="B71" s="77"/>
      <c r="C71" s="15" t="s">
        <v>58</v>
      </c>
      <c r="D71" s="44" t="e">
        <f ca="1">IF(D$63&gt;0,COUNTIFS(INDIRECT($D$59&amp;"!$k$4:$k$250"),"NO",INDIRECT($D$59&amp;"!$E$4:$E$250"),"&lt;="&amp;D$62,INDIRECT($D$59&amp;"!$E$4:$E$250"),"&gt;="&amp;D$61,INDIRECT($D$59&amp;"!$C$4:$C$250"),$C$1),NA())</f>
        <v>#N/A</v>
      </c>
      <c r="E71" s="44" t="e">
        <f ca="1">IF(E$63&gt;0,COUNTIFS(INDIRECT($D$59&amp;"!$k$4:$k$250"),"NO",INDIRECT($D$59&amp;"!$E$4:$E$250"),"&lt;="&amp;E$62,INDIRECT($D$59&amp;"!$E$4:$E$250"),"&gt;="&amp;E$61,INDIRECT($D$59&amp;"!$C$4:$C$250"),$C$1),NA())</f>
        <v>#N/A</v>
      </c>
      <c r="F71" s="44" t="e">
        <f ca="1">IF(F$63&gt;0,COUNTIFS(INDIRECT($D$59&amp;"!$k$4:$k$250"),"NO",INDIRECT($D$59&amp;"!$E$4:$E$250"),"&lt;="&amp;F$62,INDIRECT($D$59&amp;"!$E$4:$E$250"),"&gt;="&amp;F$61,INDIRECT($D$59&amp;"!$C$4:$C$250"),$C$1),NA())</f>
        <v>#N/A</v>
      </c>
      <c r="G71" s="44" t="e">
        <f ca="1">IF(G$63&gt;0,COUNTIFS(INDIRECT($D$59&amp;"!$k$4:$k$250"),"NO",INDIRECT($D$59&amp;"!$E$4:$E$250"),"&lt;="&amp;G$62,INDIRECT($D$59&amp;"!$E$4:$E$250"),"&gt;="&amp;G$61,INDIRECT($D$59&amp;"!$C$4:$C$250"),$C$1),NA())</f>
        <v>#N/A</v>
      </c>
      <c r="H71" s="44" t="e">
        <f ca="1">IF(H$63&gt;0,COUNTIFS(INDIRECT($D$59&amp;"!$k$4:$k$250"),"NO",INDIRECT($D$59&amp;"!$E$4:$E$250"),"&lt;="&amp;H$62,INDIRECT($D$59&amp;"!$E$4:$E$250"),"&gt;="&amp;H$61,INDIRECT($D$59&amp;"!$C$4:$C$250"),$C$1),NA())</f>
        <v>#N/A</v>
      </c>
      <c r="I71" s="44" t="e">
        <f ca="1">IF(I$63&gt;0,COUNTIFS(INDIRECT($I$59&amp;"!$k$4:$k$250"),"NO",INDIRECT($I$59&amp;"!$E$4:$E$250"),"&lt;="&amp;I$62,INDIRECT($I$59&amp;"!$E$4:$E$250"),"&gt;="&amp;I$61,INDIRECT($I$59&amp;"!$C$4:$C$250"),$C$1),NA())</f>
        <v>#N/A</v>
      </c>
      <c r="J71" s="44" t="e">
        <f ca="1">IF(J$63&gt;0,COUNTIFS(INDIRECT($I$59&amp;"!$k$4:$k$250"),"NO",INDIRECT($I$59&amp;"!$E$4:$E$250"),"&lt;="&amp;J$62,INDIRECT($I$59&amp;"!$E$4:$E$250"),"&gt;="&amp;J$61,INDIRECT($I$59&amp;"!$C$4:$C$250"),$C$1),NA())</f>
        <v>#N/A</v>
      </c>
      <c r="K71" s="44" t="e">
        <f ca="1">IF(K$63&gt;0,COUNTIFS(INDIRECT($I$59&amp;"!$k$4:$k$250"),"NO",INDIRECT($I$59&amp;"!$E$4:$E$250"),"&lt;="&amp;K$62,INDIRECT($I$59&amp;"!$E$4:$E$250"),"&gt;="&amp;K$61,INDIRECT($I$59&amp;"!$C$4:$C$250"),$C$1),NA())</f>
        <v>#N/A</v>
      </c>
      <c r="L71" s="44" t="e">
        <f ca="1">IF(L$63&gt;0,COUNTIFS(INDIRECT($I$59&amp;"!$k$4:$k$250"),"NO",INDIRECT($I$59&amp;"!$E$4:$E$250"),"&lt;="&amp;L$62,INDIRECT($I$59&amp;"!$E$4:$E$250"),"&gt;="&amp;L$61,INDIRECT($I$59&amp;"!$C$4:$C$250"),$C$1),NA())</f>
        <v>#N/A</v>
      </c>
      <c r="M71" s="44" t="e">
        <f ca="1">IF(M$63&gt;0,COUNTIFS(INDIRECT($I$59&amp;"!$k$4:$k$250"),"NO",INDIRECT($I$59&amp;"!$E$4:$E$250"),"&lt;="&amp;M$62,INDIRECT($I$59&amp;"!$E$4:$E$250"),"&gt;="&amp;M$61,INDIRECT($I$59&amp;"!$C$4:$C$250"),$C$1),NA())</f>
        <v>#N/A</v>
      </c>
    </row>
    <row r="72" spans="1:13" ht="15.6">
      <c r="A72" s="80"/>
      <c r="B72" s="81"/>
      <c r="C72" s="60" t="s">
        <v>59</v>
      </c>
      <c r="D72" s="44" t="e">
        <f ca="1">IF(D$63&gt;0,COUNTIFS(INDIRECT($D$59&amp;"!$l$4:$l$250"),"NO",INDIRECT($D$59&amp;"!$E$4:$E$250"),"&lt;="&amp;D$62,INDIRECT($D$59&amp;"!$E$4:$E$250"),"&gt;="&amp;D$61,INDIRECT($D$59&amp;"!$C$4:$C$250"),$C$1),NA())</f>
        <v>#N/A</v>
      </c>
      <c r="E72" s="44" t="e">
        <f ca="1">IF(E$63&gt;0,COUNTIFS(INDIRECT($D$59&amp;"!$l$4:$l$250"),"NO",INDIRECT($D$59&amp;"!$E$4:$E$250"),"&lt;="&amp;E$62,INDIRECT($D$59&amp;"!$E$4:$E$250"),"&gt;="&amp;E$61,INDIRECT($D$59&amp;"!$C$4:$C$250"),$C$1),NA())</f>
        <v>#N/A</v>
      </c>
      <c r="F72" s="44" t="e">
        <f ca="1">IF(F$63&gt;0,COUNTIFS(INDIRECT($D$59&amp;"!$l$4:$l$250"),"NO",INDIRECT($D$59&amp;"!$E$4:$E$250"),"&lt;="&amp;F$62,INDIRECT($D$59&amp;"!$E$4:$E$250"),"&gt;="&amp;F$61,INDIRECT($D$59&amp;"!$C$4:$C$250"),$C$1),NA())</f>
        <v>#N/A</v>
      </c>
      <c r="G72" s="44" t="e">
        <f ca="1">IF(G$63&gt;0,COUNTIFS(INDIRECT($D$59&amp;"!$l$4:$l$250"),"NO",INDIRECT($D$59&amp;"!$E$4:$E$250"),"&lt;="&amp;G$62,INDIRECT($D$59&amp;"!$E$4:$E$250"),"&gt;="&amp;G$61,INDIRECT($D$59&amp;"!$C$4:$C$250"),$C$1),NA())</f>
        <v>#N/A</v>
      </c>
      <c r="H72" s="44" t="e">
        <f ca="1">IF(H$63&gt;0,COUNTIFS(INDIRECT($D$59&amp;"!$l$4:$l$250"),"NO",INDIRECT($D$59&amp;"!$E$4:$E$250"),"&lt;="&amp;H$62,INDIRECT($D$59&amp;"!$E$4:$E$250"),"&gt;="&amp;H$61,INDIRECT($D$59&amp;"!$C$4:$C$250"),$C$1),NA())</f>
        <v>#N/A</v>
      </c>
      <c r="I72" s="44" t="e">
        <f ca="1">IF(I$63&gt;0,COUNTIFS(INDIRECT($I$59&amp;"!$l$4:$l$250"),"NO",INDIRECT($I$59&amp;"!$E$4:$E$250"),"&lt;="&amp;I$62,INDIRECT($I$59&amp;"!$E$4:$E$250"),"&gt;="&amp;I$61,INDIRECT($I$59&amp;"!$C$4:$C$250"),$C$1),NA())</f>
        <v>#N/A</v>
      </c>
      <c r="J72" s="44" t="e">
        <f ca="1">IF(J$63&gt;0,COUNTIFS(INDIRECT($I$59&amp;"!$l$4:$l$250"),"NO",INDIRECT($I$59&amp;"!$E$4:$E$250"),"&lt;="&amp;J$62,INDIRECT($I$59&amp;"!$E$4:$E$250"),"&gt;="&amp;J$61,INDIRECT($I$59&amp;"!$C$4:$C$250"),$C$1),NA())</f>
        <v>#N/A</v>
      </c>
      <c r="K72" s="44" t="e">
        <f ca="1">IF(K$63&gt;0,COUNTIFS(INDIRECT($I$59&amp;"!$l$4:$l$250"),"NO",INDIRECT($I$59&amp;"!$E$4:$E$250"),"&lt;="&amp;K$62,INDIRECT($I$59&amp;"!$E$4:$E$250"),"&gt;="&amp;K$61,INDIRECT($I$59&amp;"!$C$4:$C$250"),$C$1),NA())</f>
        <v>#N/A</v>
      </c>
      <c r="L72" s="44" t="e">
        <f ca="1">IF(L$63&gt;0,COUNTIFS(INDIRECT($I$59&amp;"!$l$4:$l$250"),"NO",INDIRECT($I$59&amp;"!$E$4:$E$250"),"&lt;="&amp;L$62,INDIRECT($I$59&amp;"!$E$4:$E$250"),"&gt;="&amp;L$61,INDIRECT($I$59&amp;"!$C$4:$C$250"),$C$1),NA())</f>
        <v>#N/A</v>
      </c>
      <c r="M72" s="44" t="e">
        <f ca="1">IF(M$63&gt;0,COUNTIFS(INDIRECT($I$59&amp;"!$l$4:$l$250"),"NO",INDIRECT($I$59&amp;"!$E$4:$E$250"),"&lt;="&amp;M$62,INDIRECT($I$59&amp;"!$E$4:$E$250"),"&gt;="&amp;M$61,INDIRECT($I$59&amp;"!$C$4:$C$250"),$C$1),NA())</f>
        <v>#N/A</v>
      </c>
    </row>
    <row r="73" spans="1:13" ht="28.8">
      <c r="A73" s="80"/>
      <c r="B73" s="81"/>
      <c r="C73" s="60" t="s">
        <v>60</v>
      </c>
      <c r="D73" s="44" t="e">
        <f ca="1">IF(D$63&gt;0,COUNTIFS(INDIRECT($D$59&amp;"!$m$4:$m$250"),"NO",INDIRECT($D$59&amp;"!$E$4:$E$250"),"&lt;="&amp;D$62,INDIRECT($D$59&amp;"!$E$4:$E$250"),"&gt;="&amp;D$61,INDIRECT($D$59&amp;"!$C$4:$C$250"),$C$1),NA())</f>
        <v>#N/A</v>
      </c>
      <c r="E73" s="44" t="e">
        <f ca="1">IF(E$63&gt;0,COUNTIFS(INDIRECT($D$59&amp;"!$m$4:$m$250"),"NO",INDIRECT($D$59&amp;"!$E$4:$E$250"),"&lt;="&amp;E$62,INDIRECT($D$59&amp;"!$E$4:$E$250"),"&gt;="&amp;E$61,INDIRECT($D$59&amp;"!$C$4:$C$250"),$C$1),NA())</f>
        <v>#N/A</v>
      </c>
      <c r="F73" s="44" t="e">
        <f ca="1">IF(F$63&gt;0,COUNTIFS(INDIRECT($D$59&amp;"!$m$4:$m$250"),"NO",INDIRECT($D$59&amp;"!$E$4:$E$250"),"&lt;="&amp;F$62,INDIRECT($D$59&amp;"!$E$4:$E$250"),"&gt;="&amp;F$61,INDIRECT($D$59&amp;"!$C$4:$C$250"),$C$1),NA())</f>
        <v>#N/A</v>
      </c>
      <c r="G73" s="44" t="e">
        <f ca="1">IF(G$63&gt;0,COUNTIFS(INDIRECT($D$59&amp;"!$m$4:$m$250"),"NO",INDIRECT($D$59&amp;"!$E$4:$E$250"),"&lt;="&amp;G$62,INDIRECT($D$59&amp;"!$E$4:$E$250"),"&gt;="&amp;G$61,INDIRECT($D$59&amp;"!$C$4:$C$250"),$C$1),NA())</f>
        <v>#N/A</v>
      </c>
      <c r="H73" s="44" t="e">
        <f ca="1">IF(H$63&gt;0,COUNTIFS(INDIRECT($D$59&amp;"!$m$4:$m$250"),"NO",INDIRECT($D$59&amp;"!$E$4:$E$250"),"&lt;="&amp;H$62,INDIRECT($D$59&amp;"!$E$4:$E$250"),"&gt;="&amp;H$61,INDIRECT($D$59&amp;"!$C$4:$C$250"),$C$1),NA())</f>
        <v>#N/A</v>
      </c>
      <c r="I73" s="44" t="e">
        <f ca="1">IF(I$63&gt;0,COUNTIFS(INDIRECT($I$59&amp;"!$m$4:$m$250"),"NO",INDIRECT($I$59&amp;"!$E$4:$E$250"),"&lt;="&amp;I$62,INDIRECT($I$59&amp;"!$E$4:$E$250"),"&gt;="&amp;I$61,INDIRECT($I$59&amp;"!$C$4:$C$250"),$C$1),NA())</f>
        <v>#N/A</v>
      </c>
      <c r="J73" s="44" t="e">
        <f ca="1">IF(J$63&gt;0,COUNTIFS(INDIRECT($I$59&amp;"!$m$4:$m$250"),"NO",INDIRECT($I$59&amp;"!$E$4:$E$250"),"&lt;="&amp;J$62,INDIRECT($I$59&amp;"!$E$4:$E$250"),"&gt;="&amp;J$61,INDIRECT($I$59&amp;"!$C$4:$C$250"),$C$1),NA())</f>
        <v>#N/A</v>
      </c>
      <c r="K73" s="44" t="e">
        <f ca="1">IF(K$63&gt;0,COUNTIFS(INDIRECT($I$59&amp;"!$m$4:$m$250"),"NO",INDIRECT($I$59&amp;"!$E$4:$E$250"),"&lt;="&amp;K$62,INDIRECT($I$59&amp;"!$E$4:$E$250"),"&gt;="&amp;K$61,INDIRECT($I$59&amp;"!$C$4:$C$250"),$C$1),NA())</f>
        <v>#N/A</v>
      </c>
      <c r="L73" s="44" t="e">
        <f ca="1">IF(L$63&gt;0,COUNTIFS(INDIRECT($I$59&amp;"!$m$4:$m$250"),"NO",INDIRECT($I$59&amp;"!$E$4:$E$250"),"&lt;="&amp;L$62,INDIRECT($I$59&amp;"!$E$4:$E$250"),"&gt;="&amp;L$61,INDIRECT($I$59&amp;"!$C$4:$C$250"),$C$1),NA())</f>
        <v>#N/A</v>
      </c>
      <c r="M73" s="44" t="e">
        <f ca="1">IF(M$63&gt;0,COUNTIFS(INDIRECT($I$59&amp;"!$m$4:$m$250"),"NO",INDIRECT($I$59&amp;"!$E$4:$E$250"),"&lt;="&amp;M$62,INDIRECT($I$59&amp;"!$E$4:$E$250"),"&gt;="&amp;M$61,INDIRECT($I$59&amp;"!$C$4:$C$250"),$C$1),NA())</f>
        <v>#N/A</v>
      </c>
    </row>
    <row r="74" spans="1:13" ht="28.8">
      <c r="A74" s="80"/>
      <c r="B74" s="81"/>
      <c r="C74" s="60" t="s">
        <v>61</v>
      </c>
      <c r="D74" s="44" t="e">
        <f ca="1">IF(D$63&gt;0,COUNTIFS(INDIRECT($D$59&amp;"!$n$4:$n$250"),"NO",INDIRECT($D$59&amp;"!$E$4:$E$250"),"&lt;="&amp;D$62,INDIRECT($D$59&amp;"!$E$4:$E$250"),"&gt;="&amp;D$61,INDIRECT($D$59&amp;"!$C$4:$C$250"),$C$1),NA())</f>
        <v>#N/A</v>
      </c>
      <c r="E74" s="44" t="e">
        <f ca="1">IF(E$63&gt;0,COUNTIFS(INDIRECT($D$59&amp;"!$n$4:$n$250"),"NO",INDIRECT($D$59&amp;"!$E$4:$E$250"),"&lt;="&amp;E$62,INDIRECT($D$59&amp;"!$E$4:$E$250"),"&gt;="&amp;E$61,INDIRECT($D$59&amp;"!$C$4:$C$250"),$C$1),NA())</f>
        <v>#N/A</v>
      </c>
      <c r="F74" s="44" t="e">
        <f ca="1">IF(F$63&gt;0,COUNTIFS(INDIRECT($D$59&amp;"!$n$4:$n$250"),"NO",INDIRECT($D$59&amp;"!$E$4:$E$250"),"&lt;="&amp;F$62,INDIRECT($D$59&amp;"!$E$4:$E$250"),"&gt;="&amp;F$61,INDIRECT($D$59&amp;"!$C$4:$C$250"),$C$1),NA())</f>
        <v>#N/A</v>
      </c>
      <c r="G74" s="44" t="e">
        <f ca="1">IF(G$63&gt;0,COUNTIFS(INDIRECT($D$59&amp;"!$n$4:$n$250"),"NO",INDIRECT($D$59&amp;"!$E$4:$E$250"),"&lt;="&amp;G$62,INDIRECT($D$59&amp;"!$E$4:$E$250"),"&gt;="&amp;G$61,INDIRECT($D$59&amp;"!$C$4:$C$250"),$C$1),NA())</f>
        <v>#N/A</v>
      </c>
      <c r="H74" s="44" t="e">
        <f ca="1">IF(H$63&gt;0,COUNTIFS(INDIRECT($D$59&amp;"!$n$4:$n$250"),"NO",INDIRECT($D$59&amp;"!$E$4:$E$250"),"&lt;="&amp;H$62,INDIRECT($D$59&amp;"!$E$4:$E$250"),"&gt;="&amp;H$61,INDIRECT($D$59&amp;"!$C$4:$C$250"),$C$1),NA())</f>
        <v>#N/A</v>
      </c>
      <c r="I74" s="44" t="e">
        <f ca="1">IF(I$63&gt;0,COUNTIFS(INDIRECT($I$59&amp;"!$n$4:$n$250"),"NO",INDIRECT($I$59&amp;"!$E$4:$E$250"),"&lt;="&amp;I$62,INDIRECT($I$59&amp;"!$E$4:$E$250"),"&gt;="&amp;I$61,INDIRECT($I$59&amp;"!$C$4:$C$250"),$C$1),NA())</f>
        <v>#N/A</v>
      </c>
      <c r="J74" s="44" t="e">
        <f ca="1">IF(J$63&gt;0,COUNTIFS(INDIRECT($I$59&amp;"!$n$4:$n$250"),"NO",INDIRECT($I$59&amp;"!$E$4:$E$250"),"&lt;="&amp;J$62,INDIRECT($I$59&amp;"!$E$4:$E$250"),"&gt;="&amp;J$61,INDIRECT($I$59&amp;"!$C$4:$C$250"),$C$1),NA())</f>
        <v>#N/A</v>
      </c>
      <c r="K74" s="44" t="e">
        <f ca="1">IF(K$63&gt;0,COUNTIFS(INDIRECT($I$59&amp;"!$n$4:$n$250"),"NO",INDIRECT($I$59&amp;"!$E$4:$E$250"),"&lt;="&amp;K$62,INDIRECT($I$59&amp;"!$E$4:$E$250"),"&gt;="&amp;K$61,INDIRECT($I$59&amp;"!$C$4:$C$250"),$C$1),NA())</f>
        <v>#N/A</v>
      </c>
      <c r="L74" s="44" t="e">
        <f ca="1">IF(L$63&gt;0,COUNTIFS(INDIRECT($I$59&amp;"!$n$4:$n$250"),"NO",INDIRECT($I$59&amp;"!$E$4:$E$250"),"&lt;="&amp;L$62,INDIRECT($I$59&amp;"!$E$4:$E$250"),"&gt;="&amp;L$61,INDIRECT($I$59&amp;"!$C$4:$C$250"),$C$1),NA())</f>
        <v>#N/A</v>
      </c>
      <c r="M74" s="44" t="e">
        <f ca="1">IF(M$63&gt;0,COUNTIFS(INDIRECT($I$59&amp;"!$n$4:$n$250"),"NO",INDIRECT($I$59&amp;"!$E$4:$E$250"),"&lt;="&amp;M$62,INDIRECT($I$59&amp;"!$E$4:$E$250"),"&gt;="&amp;M$61,INDIRECT($I$59&amp;"!$C$4:$C$250"),$C$1),NA())</f>
        <v>#N/A</v>
      </c>
    </row>
    <row r="75" spans="1:13" ht="28.95" customHeight="1">
      <c r="A75" s="80"/>
      <c r="B75" s="81"/>
      <c r="C75" s="60" t="s">
        <v>62</v>
      </c>
      <c r="D75" s="44" t="e">
        <f ca="1">IF(D$63&gt;0,COUNTIFS(INDIRECT($D$59&amp;"!$o$4:$o$250"),"NO",INDIRECT($D$59&amp;"!$E$4:$E$250"),"&lt;="&amp;D$62,INDIRECT($D$59&amp;"!$E$4:$E$250"),"&gt;="&amp;D$61,INDIRECT($D$59&amp;"!$C$4:$C$250"),$C$1),NA())</f>
        <v>#N/A</v>
      </c>
      <c r="E75" s="44" t="e">
        <f ca="1">IF(E$63&gt;0,COUNTIFS(INDIRECT($D$59&amp;"!$o$4:$o$250"),"NO",INDIRECT($D$59&amp;"!$E$4:$E$250"),"&lt;="&amp;E$62,INDIRECT($D$59&amp;"!$E$4:$E$250"),"&gt;="&amp;E$61,INDIRECT($D$59&amp;"!$C$4:$C$250"),$C$1),NA())</f>
        <v>#N/A</v>
      </c>
      <c r="F75" s="44" t="e">
        <f ca="1">IF(F$63&gt;0,COUNTIFS(INDIRECT($D$59&amp;"!$o$4:$o$250"),"NO",INDIRECT($D$59&amp;"!$E$4:$E$250"),"&lt;="&amp;F$62,INDIRECT($D$59&amp;"!$E$4:$E$250"),"&gt;="&amp;F$61,INDIRECT($D$59&amp;"!$C$4:$C$250"),$C$1),NA())</f>
        <v>#N/A</v>
      </c>
      <c r="G75" s="44" t="e">
        <f ca="1">IF(G$63&gt;0,COUNTIFS(INDIRECT($D$59&amp;"!$o$4:$o$250"),"NO",INDIRECT($D$59&amp;"!$E$4:$E$250"),"&lt;="&amp;G$62,INDIRECT($D$59&amp;"!$E$4:$E$250"),"&gt;="&amp;G$61,INDIRECT($D$59&amp;"!$C$4:$C$250"),$C$1),NA())</f>
        <v>#N/A</v>
      </c>
      <c r="H75" s="44" t="e">
        <f ca="1">IF(H$63&gt;0,COUNTIFS(INDIRECT($D$59&amp;"!$o$4:$o$250"),"NO",INDIRECT($D$59&amp;"!$E$4:$E$250"),"&lt;="&amp;H$62,INDIRECT($D$59&amp;"!$E$4:$E$250"),"&gt;="&amp;H$61,INDIRECT($D$59&amp;"!$C$4:$C$250"),$C$1),NA())</f>
        <v>#N/A</v>
      </c>
      <c r="I75" s="44" t="e">
        <f ca="1">IF(I$63&gt;0,COUNTIFS(INDIRECT($I$59&amp;"!$o$4:$o$250"),"NO",INDIRECT($I$59&amp;"!$E$4:$E$250"),"&lt;="&amp;I$62,INDIRECT($I$59&amp;"!$E$4:$E$250"),"&gt;="&amp;I$61,INDIRECT($I$59&amp;"!$C$4:$C$250"),$C$1),NA())</f>
        <v>#N/A</v>
      </c>
      <c r="J75" s="44" t="e">
        <f ca="1">IF(J$63&gt;0,COUNTIFS(INDIRECT($I$59&amp;"!$o$4:$o$250"),"NO",INDIRECT($I$59&amp;"!$E$4:$E$250"),"&lt;="&amp;J$62,INDIRECT($I$59&amp;"!$E$4:$E$250"),"&gt;="&amp;J$61,INDIRECT($I$59&amp;"!$C$4:$C$250"),$C$1),NA())</f>
        <v>#N/A</v>
      </c>
      <c r="K75" s="44" t="e">
        <f ca="1">IF(K$63&gt;0,COUNTIFS(INDIRECT($I$59&amp;"!$o$4:$o$250"),"NO",INDIRECT($I$59&amp;"!$E$4:$E$250"),"&lt;="&amp;K$62,INDIRECT($I$59&amp;"!$E$4:$E$250"),"&gt;="&amp;K$61,INDIRECT($I$59&amp;"!$C$4:$C$250"),$C$1),NA())</f>
        <v>#N/A</v>
      </c>
      <c r="L75" s="44" t="e">
        <f ca="1">IF(L$63&gt;0,COUNTIFS(INDIRECT($I$59&amp;"!$o$4:$o$250"),"NO",INDIRECT($I$59&amp;"!$E$4:$E$250"),"&lt;="&amp;L$62,INDIRECT($I$59&amp;"!$E$4:$E$250"),"&gt;="&amp;L$61,INDIRECT($I$59&amp;"!$C$4:$C$250"),$C$1),NA())</f>
        <v>#N/A</v>
      </c>
      <c r="M75" s="44" t="e">
        <f ca="1">IF(M$63&gt;0,COUNTIFS(INDIRECT($I$59&amp;"!$o$4:$o$250"),"NO",INDIRECT($I$59&amp;"!$E$4:$E$250"),"&lt;="&amp;M$62,INDIRECT($I$59&amp;"!$E$4:$E$250"),"&gt;="&amp;M$61,INDIRECT($I$59&amp;"!$C$4:$C$250"),$C$1),NA())</f>
        <v>#N/A</v>
      </c>
    </row>
    <row r="76" spans="1:13" ht="28.8">
      <c r="A76" s="80"/>
      <c r="B76" s="81"/>
      <c r="C76" s="60" t="s">
        <v>63</v>
      </c>
      <c r="D76" s="44" t="e">
        <f ca="1">IF(D$63&gt;0,COUNTIFS(INDIRECT($D$59&amp;"!$p$4:$p$250"),"NO",INDIRECT($D$59&amp;"!$E$4:$E$250"),"&lt;="&amp;D$62,INDIRECT($D$59&amp;"!$E$4:$E$250"),"&gt;="&amp;D$61,INDIRECT($D$59&amp;"!$C$4:$C$250"),$C$1),NA())</f>
        <v>#N/A</v>
      </c>
      <c r="E76" s="44" t="e">
        <f ca="1">IF(E$63&gt;0,COUNTIFS(INDIRECT($D$59&amp;"!$p$4:$p$250"),"NO",INDIRECT($D$59&amp;"!$E$4:$E$250"),"&lt;="&amp;E$62,INDIRECT($D$59&amp;"!$E$4:$E$250"),"&gt;="&amp;E$61,INDIRECT($D$59&amp;"!$C$4:$C$250"),$C$1),NA())</f>
        <v>#N/A</v>
      </c>
      <c r="F76" s="44" t="e">
        <f ca="1">IF(F$63&gt;0,COUNTIFS(INDIRECT($D$59&amp;"!$p$4:$p$250"),"NO",INDIRECT($D$59&amp;"!$E$4:$E$250"),"&lt;="&amp;F$62,INDIRECT($D$59&amp;"!$E$4:$E$250"),"&gt;="&amp;F$61,INDIRECT($D$59&amp;"!$C$4:$C$250"),$C$1),NA())</f>
        <v>#N/A</v>
      </c>
      <c r="G76" s="44" t="e">
        <f ca="1">IF(G$63&gt;0,COUNTIFS(INDIRECT($D$59&amp;"!$p$4:$p$250"),"NO",INDIRECT($D$59&amp;"!$E$4:$E$250"),"&lt;="&amp;G$62,INDIRECT($D$59&amp;"!$E$4:$E$250"),"&gt;="&amp;G$61,INDIRECT($D$59&amp;"!$C$4:$C$250"),$C$1),NA())</f>
        <v>#N/A</v>
      </c>
      <c r="H76" s="44" t="e">
        <f ca="1">IF(H$63&gt;0,COUNTIFS(INDIRECT($D$59&amp;"!$p$4:$p$250"),"NO",INDIRECT($D$59&amp;"!$E$4:$E$250"),"&lt;="&amp;H$62,INDIRECT($D$59&amp;"!$E$4:$E$250"),"&gt;="&amp;H$61,INDIRECT($D$59&amp;"!$C$4:$C$250"),$C$1),NA())</f>
        <v>#N/A</v>
      </c>
      <c r="I76" s="44" t="e">
        <f ca="1">IF(I$63&gt;0,COUNTIFS(INDIRECT($I$59&amp;"!$p$4:$p$250"),"NO",INDIRECT($I$59&amp;"!$E$4:$E$250"),"&lt;="&amp;I$62,INDIRECT($I$59&amp;"!$E$4:$E$250"),"&gt;="&amp;I$61,INDIRECT($I$59&amp;"!$C$4:$C$250"),$C$1),NA())</f>
        <v>#N/A</v>
      </c>
      <c r="J76" s="44" t="e">
        <f ca="1">IF(J$63&gt;0,COUNTIFS(INDIRECT($I$59&amp;"!$p$4:$p$250"),"NO",INDIRECT($I$59&amp;"!$E$4:$E$250"),"&lt;="&amp;J$62,INDIRECT($I$59&amp;"!$E$4:$E$250"),"&gt;="&amp;J$61,INDIRECT($I$59&amp;"!$C$4:$C$250"),$C$1),NA())</f>
        <v>#N/A</v>
      </c>
      <c r="K76" s="44" t="e">
        <f ca="1">IF(K$63&gt;0,COUNTIFS(INDIRECT($I$59&amp;"!$p$4:$p$250"),"NO",INDIRECT($I$59&amp;"!$E$4:$E$250"),"&lt;="&amp;K$62,INDIRECT($I$59&amp;"!$E$4:$E$250"),"&gt;="&amp;K$61,INDIRECT($I$59&amp;"!$C$4:$C$250"),$C$1),NA())</f>
        <v>#N/A</v>
      </c>
      <c r="L76" s="44" t="e">
        <f ca="1">IF(L$63&gt;0,COUNTIFS(INDIRECT($I$59&amp;"!$p$4:$p$250"),"NO",INDIRECT($I$59&amp;"!$E$4:$E$250"),"&lt;="&amp;L$62,INDIRECT($I$59&amp;"!$E$4:$E$250"),"&gt;="&amp;L$61,INDIRECT($I$59&amp;"!$C$4:$C$250"),$C$1),NA())</f>
        <v>#N/A</v>
      </c>
      <c r="M76" s="44" t="e">
        <f ca="1">IF(M$63&gt;0,COUNTIFS(INDIRECT($I$59&amp;"!$p$4:$p$250"),"NO",INDIRECT($I$59&amp;"!$E$4:$E$250"),"&lt;="&amp;M$62,INDIRECT($I$59&amp;"!$E$4:$E$250"),"&gt;="&amp;M$61,INDIRECT($I$59&amp;"!$C$4:$C$250"),$C$1),NA())</f>
        <v>#N/A</v>
      </c>
    </row>
    <row r="77" spans="1:13" ht="15.6" customHeight="1">
      <c r="A77" s="80"/>
      <c r="B77" s="81"/>
      <c r="C77" s="60" t="s">
        <v>64</v>
      </c>
      <c r="D77" s="44" t="e">
        <f ca="1">IF(D$63&gt;0,COUNTIFS(INDIRECT($D$59&amp;"!$q$4:$q$250"),"NO",INDIRECT($D$59&amp;"!$E$4:$E$250"),"&lt;="&amp;D$62,INDIRECT($D$59&amp;"!$E$4:$E$250"),"&gt;="&amp;D$61,INDIRECT($D$59&amp;"!$C$4:$C$250"),$C$1),NA())</f>
        <v>#N/A</v>
      </c>
      <c r="E77" s="44" t="e">
        <f ca="1">IF(E$63&gt;0,COUNTIFS(INDIRECT($D$59&amp;"!$q$4:$q$250"),"NO",INDIRECT($D$59&amp;"!$E$4:$E$250"),"&lt;="&amp;E$62,INDIRECT($D$59&amp;"!$E$4:$E$250"),"&gt;="&amp;E$61,INDIRECT($D$59&amp;"!$C$4:$C$250"),$C$1),NA())</f>
        <v>#N/A</v>
      </c>
      <c r="F77" s="44" t="e">
        <f ca="1">IF(F$63&gt;0,COUNTIFS(INDIRECT($D$59&amp;"!$q$4:$q$250"),"NO",INDIRECT($D$59&amp;"!$E$4:$E$250"),"&lt;="&amp;F$62,INDIRECT($D$59&amp;"!$E$4:$E$250"),"&gt;="&amp;F$61,INDIRECT($D$59&amp;"!$C$4:$C$250"),$C$1),NA())</f>
        <v>#N/A</v>
      </c>
      <c r="G77" s="44" t="e">
        <f ca="1">IF(G$63&gt;0,COUNTIFS(INDIRECT($D$59&amp;"!$q$4:$q$250"),"NO",INDIRECT($D$59&amp;"!$E$4:$E$250"),"&lt;="&amp;G$62,INDIRECT($D$59&amp;"!$E$4:$E$250"),"&gt;="&amp;G$61,INDIRECT($D$59&amp;"!$C$4:$C$250"),$C$1),NA())</f>
        <v>#N/A</v>
      </c>
      <c r="H77" s="44" t="e">
        <f ca="1">IF(H$63&gt;0,COUNTIFS(INDIRECT($D$59&amp;"!$q$4:$q$250"),"NO",INDIRECT($D$59&amp;"!$E$4:$E$250"),"&lt;="&amp;H$62,INDIRECT($D$59&amp;"!$E$4:$E$250"),"&gt;="&amp;H$61,INDIRECT($D$59&amp;"!$C$4:$C$250"),$C$1),NA())</f>
        <v>#N/A</v>
      </c>
      <c r="I77" s="44" t="e">
        <f ca="1">IF(I$63&gt;0,COUNTIFS(INDIRECT($I$59&amp;"!$q$4:$q$250"),"NO",INDIRECT($I$59&amp;"!$E$4:$E$250"),"&lt;="&amp;I$62,INDIRECT($I$59&amp;"!$E$4:$E$250"),"&gt;="&amp;I$61,INDIRECT($I$59&amp;"!$C$4:$C$250"),$C$1),NA())</f>
        <v>#N/A</v>
      </c>
      <c r="J77" s="44" t="e">
        <f ca="1">IF(J$63&gt;0,COUNTIFS(INDIRECT($I$59&amp;"!$q$4:$q$250"),"NO",INDIRECT($I$59&amp;"!$E$4:$E$250"),"&lt;="&amp;J$62,INDIRECT($I$59&amp;"!$E$4:$E$250"),"&gt;="&amp;J$61,INDIRECT($I$59&amp;"!$C$4:$C$250"),$C$1),NA())</f>
        <v>#N/A</v>
      </c>
      <c r="K77" s="44" t="e">
        <f ca="1">IF(K$63&gt;0,COUNTIFS(INDIRECT($I$59&amp;"!$q$4:$q$250"),"NO",INDIRECT($I$59&amp;"!$E$4:$E$250"),"&lt;="&amp;K$62,INDIRECT($I$59&amp;"!$E$4:$E$250"),"&gt;="&amp;K$61,INDIRECT($I$59&amp;"!$C$4:$C$250"),$C$1),NA())</f>
        <v>#N/A</v>
      </c>
      <c r="L77" s="44" t="e">
        <f ca="1">IF(L$63&gt;0,COUNTIFS(INDIRECT($I$59&amp;"!$q$4:$q$250"),"NO",INDIRECT($I$59&amp;"!$E$4:$E$250"),"&lt;="&amp;L$62,INDIRECT($I$59&amp;"!$E$4:$E$250"),"&gt;="&amp;L$61,INDIRECT($I$59&amp;"!$C$4:$C$250"),$C$1),NA())</f>
        <v>#N/A</v>
      </c>
      <c r="M77" s="44" t="e">
        <f ca="1">IF(M$63&gt;0,COUNTIFS(INDIRECT($I$59&amp;"!$q$4:$q$250"),"NO",INDIRECT($I$59&amp;"!$E$4:$E$250"),"&lt;="&amp;M$62,INDIRECT($I$59&amp;"!$E$4:$E$250"),"&gt;="&amp;M$61,INDIRECT($I$59&amp;"!$C$4:$C$250"),$C$1),NA())</f>
        <v>#N/A</v>
      </c>
    </row>
    <row r="78" spans="1:13" ht="28.8">
      <c r="A78" s="78"/>
      <c r="B78" s="79"/>
      <c r="C78" s="60" t="s">
        <v>65</v>
      </c>
      <c r="D78" s="44" t="e">
        <f ca="1">IF(D$63&gt;0,COUNTIFS(INDIRECT($D$59&amp;"!$r$4:$r$250"),"NO",INDIRECT($D$59&amp;"!$E$4:$E$250"),"&lt;="&amp;D$62,INDIRECT($D$59&amp;"!$E$4:$E$250"),"&gt;="&amp;D$61,INDIRECT($D$59&amp;"!$C$4:$C$250"),$C$1),NA())</f>
        <v>#N/A</v>
      </c>
      <c r="E78" s="44" t="e">
        <f ca="1">IF(E$63&gt;0,COUNTIFS(INDIRECT($D$59&amp;"!$r$4:$r$250"),"NO",INDIRECT($D$59&amp;"!$E$4:$E$250"),"&lt;="&amp;E$62,INDIRECT($D$59&amp;"!$E$4:$E$250"),"&gt;="&amp;E$61,INDIRECT($D$59&amp;"!$C$4:$C$250"),$C$1),NA())</f>
        <v>#N/A</v>
      </c>
      <c r="F78" s="44" t="e">
        <f ca="1">IF(F$63&gt;0,COUNTIFS(INDIRECT($D$59&amp;"!$r$4:$r$250"),"NO",INDIRECT($D$59&amp;"!$E$4:$E$250"),"&lt;="&amp;F$62,INDIRECT($D$59&amp;"!$E$4:$E$250"),"&gt;="&amp;F$61,INDIRECT($D$59&amp;"!$C$4:$C$250"),$C$1),NA())</f>
        <v>#N/A</v>
      </c>
      <c r="G78" s="44" t="e">
        <f ca="1">IF(G$63&gt;0,COUNTIFS(INDIRECT($D$59&amp;"!$r$4:$r$250"),"NO",INDIRECT($D$59&amp;"!$E$4:$E$250"),"&lt;="&amp;G$62,INDIRECT($D$59&amp;"!$E$4:$E$250"),"&gt;="&amp;G$61,INDIRECT($D$59&amp;"!$C$4:$C$250"),$C$1),NA())</f>
        <v>#N/A</v>
      </c>
      <c r="H78" s="44" t="e">
        <f ca="1">IF(H$63&gt;0,COUNTIFS(INDIRECT($D$59&amp;"!$r$4:$r$250"),"NO",INDIRECT($D$59&amp;"!$E$4:$E$250"),"&lt;="&amp;H$62,INDIRECT($D$59&amp;"!$E$4:$E$250"),"&gt;="&amp;H$61,INDIRECT($D$59&amp;"!$C$4:$C$250"),$C$1),NA())</f>
        <v>#N/A</v>
      </c>
      <c r="I78" s="44" t="e">
        <f ca="1">IF(I$63&gt;0,COUNTIFS(INDIRECT($I$59&amp;"!$r$4:$r$250"),"NO",INDIRECT($I$59&amp;"!$E$4:$E$250"),"&lt;="&amp;I$62,INDIRECT($I$59&amp;"!$E$4:$E$250"),"&gt;="&amp;I$61,INDIRECT($I$59&amp;"!$C$4:$C$250"),$C$1),NA())</f>
        <v>#N/A</v>
      </c>
      <c r="J78" s="44" t="e">
        <f ca="1">IF(J$63&gt;0,COUNTIFS(INDIRECT($I$59&amp;"!$r$4:$r$250"),"NO",INDIRECT($I$59&amp;"!$E$4:$E$250"),"&lt;="&amp;J$62,INDIRECT($I$59&amp;"!$E$4:$E$250"),"&gt;="&amp;J$61,INDIRECT($I$59&amp;"!$C$4:$C$250"),$C$1),NA())</f>
        <v>#N/A</v>
      </c>
      <c r="K78" s="44" t="e">
        <f ca="1">IF(K$63&gt;0,COUNTIFS(INDIRECT($I$59&amp;"!$r$4:$r$250"),"NO",INDIRECT($I$59&amp;"!$E$4:$E$250"),"&lt;="&amp;K$62,INDIRECT($I$59&amp;"!$E$4:$E$250"),"&gt;="&amp;K$61,INDIRECT($I$59&amp;"!$C$4:$C$250"),$C$1),NA())</f>
        <v>#N/A</v>
      </c>
      <c r="L78" s="44" t="e">
        <f ca="1">IF(L$63&gt;0,COUNTIFS(INDIRECT($I$59&amp;"!$r$4:$r$250"),"NO",INDIRECT($I$59&amp;"!$E$4:$E$250"),"&lt;="&amp;L$62,INDIRECT($I$59&amp;"!$E$4:$E$250"),"&gt;="&amp;L$61,INDIRECT($I$59&amp;"!$C$4:$C$250"),$C$1),NA())</f>
        <v>#N/A</v>
      </c>
      <c r="M78" s="44" t="e">
        <f ca="1">IF(M$63&gt;0,COUNTIFS(INDIRECT($I$59&amp;"!$r$4:$r$250"),"NO",INDIRECT($I$59&amp;"!$E$4:$E$250"),"&lt;="&amp;M$62,INDIRECT($I$59&amp;"!$E$4:$E$250"),"&gt;="&amp;M$61,INDIRECT($I$59&amp;"!$C$4:$C$250"),$C$1),NA())</f>
        <v>#N/A</v>
      </c>
    </row>
    <row r="79" spans="1:13" ht="43.2">
      <c r="A79" s="82" t="s">
        <v>66</v>
      </c>
      <c r="B79" s="85" t="s">
        <v>67</v>
      </c>
      <c r="C79" s="60" t="s">
        <v>68</v>
      </c>
      <c r="D79" s="44" t="e">
        <f ca="1">IF(D$63&gt;0,COUNTIFS(INDIRECT($D$59&amp;"!$s$4:$s$250"),"NO",INDIRECT($D$59&amp;"!$E$4:$E$250"),"&lt;="&amp;D$62,INDIRECT($D$59&amp;"!$E$4:$E$250"),"&gt;="&amp;D$61,INDIRECT($D$59&amp;"!$C$4:$C$250"),$C$1),NA())</f>
        <v>#N/A</v>
      </c>
      <c r="E79" s="44" t="e">
        <f ca="1">IF(E$63&gt;0,COUNTIFS(INDIRECT($D$59&amp;"!$s$4:$s$250"),"NO",INDIRECT($D$59&amp;"!$E$4:$E$250"),"&lt;="&amp;E$62,INDIRECT($D$59&amp;"!$E$4:$E$250"),"&gt;="&amp;E$61,INDIRECT($D$59&amp;"!$C$4:$C$250"),$C$1),NA())</f>
        <v>#N/A</v>
      </c>
      <c r="F79" s="44" t="e">
        <f ca="1">IF(F$63&gt;0,COUNTIFS(INDIRECT($D$59&amp;"!$s$4:$s$250"),"NO",INDIRECT($D$59&amp;"!$E$4:$E$250"),"&lt;="&amp;F$62,INDIRECT($D$59&amp;"!$E$4:$E$250"),"&gt;="&amp;F$61,INDIRECT($D$59&amp;"!$C$4:$C$250"),$C$1),NA())</f>
        <v>#N/A</v>
      </c>
      <c r="G79" s="44" t="e">
        <f ca="1">IF(G$63&gt;0,COUNTIFS(INDIRECT($D$59&amp;"!$s$4:$s$250"),"NO",INDIRECT($D$59&amp;"!$E$4:$E$250"),"&lt;="&amp;G$62,INDIRECT($D$59&amp;"!$E$4:$E$250"),"&gt;="&amp;G$61,INDIRECT($D$59&amp;"!$C$4:$C$250"),$C$1),NA())</f>
        <v>#N/A</v>
      </c>
      <c r="H79" s="44" t="e">
        <f ca="1">IF(H$63&gt;0,COUNTIFS(INDIRECT($D$59&amp;"!$s$4:$s$250"),"NO",INDIRECT($D$59&amp;"!$E$4:$E$250"),"&lt;="&amp;H$62,INDIRECT($D$59&amp;"!$E$4:$E$250"),"&gt;="&amp;H$61,INDIRECT($D$59&amp;"!$C$4:$C$250"),$C$1),NA())</f>
        <v>#N/A</v>
      </c>
      <c r="I79" s="44" t="e">
        <f ca="1">IF(I$63&gt;0,COUNTIFS(INDIRECT($I$59&amp;"!$s$4:$s$250"),"NO",INDIRECT($I$59&amp;"!$E$4:$E$250"),"&lt;="&amp;I$62,INDIRECT($I$59&amp;"!$E$4:$E$250"),"&gt;="&amp;I$61,INDIRECT($I$59&amp;"!$C$4:$C$250"),$C$1),NA())</f>
        <v>#N/A</v>
      </c>
      <c r="J79" s="44" t="e">
        <f ca="1">IF(J$63&gt;0,COUNTIFS(INDIRECT($I$59&amp;"!$s$4:$s$250"),"NO",INDIRECT($I$59&amp;"!$E$4:$E$250"),"&lt;="&amp;J$62,INDIRECT($I$59&amp;"!$E$4:$E$250"),"&gt;="&amp;J$61,INDIRECT($I$59&amp;"!$C$4:$C$250"),$C$1),NA())</f>
        <v>#N/A</v>
      </c>
      <c r="K79" s="44" t="e">
        <f ca="1">IF(K$63&gt;0,COUNTIFS(INDIRECT($I$59&amp;"!$s$4:$s$250"),"NO",INDIRECT($I$59&amp;"!$E$4:$E$250"),"&lt;="&amp;K$62,INDIRECT($I$59&amp;"!$E$4:$E$250"),"&gt;="&amp;K$61,INDIRECT($I$59&amp;"!$C$4:$C$250"),$C$1),NA())</f>
        <v>#N/A</v>
      </c>
      <c r="L79" s="44" t="e">
        <f ca="1">IF(L$63&gt;0,COUNTIFS(INDIRECT($I$59&amp;"!$s$4:$s$250"),"NO",INDIRECT($I$59&amp;"!$E$4:$E$250"),"&lt;="&amp;L$62,INDIRECT($I$59&amp;"!$E$4:$E$250"),"&gt;="&amp;L$61,INDIRECT($I$59&amp;"!$C$4:$C$250"),$C$1),NA())</f>
        <v>#N/A</v>
      </c>
      <c r="M79" s="44" t="e">
        <f ca="1">IF(M$63&gt;0,COUNTIFS(INDIRECT($I$59&amp;"!$s$4:$s$250"),"NO",INDIRECT($I$59&amp;"!$E$4:$E$250"),"&lt;="&amp;M$62,INDIRECT($I$59&amp;"!$E$4:$E$250"),"&gt;="&amp;M$61,INDIRECT($I$59&amp;"!$C$4:$C$250"),$C$1),NA())</f>
        <v>#N/A</v>
      </c>
    </row>
    <row r="80" spans="1:13" ht="28.8">
      <c r="A80" s="83"/>
      <c r="B80" s="86"/>
      <c r="C80" s="60" t="s">
        <v>69</v>
      </c>
      <c r="D80" s="44" t="e">
        <f ca="1">IF(D$63&gt;0,COUNTIFS(INDIRECT($D$59&amp;"!$t$4:$t$250"),"NO",INDIRECT($D$59&amp;"!$E$4:$E$250"),"&lt;="&amp;D$62,INDIRECT($D$59&amp;"!$E$4:$E$250"),"&gt;="&amp;D$61,INDIRECT($D$59&amp;"!$C$4:$C$250"),$C$1),NA())</f>
        <v>#N/A</v>
      </c>
      <c r="E80" s="44" t="e">
        <f t="shared" ref="E80:H80" ca="1" si="40">IF(E$63&gt;0,COUNTIFS(INDIRECT($D$59&amp;"!$t$4:$t$250"),"NO",INDIRECT($D$59&amp;"!$E$4:$E$250"),"&lt;="&amp;E$62,INDIRECT($D$59&amp;"!$E$4:$E$250"),"&gt;="&amp;E$61,INDIRECT($D$59&amp;"!$C$4:$C$250"),$C$1),NA())</f>
        <v>#N/A</v>
      </c>
      <c r="F80" s="44" t="e">
        <f t="shared" ca="1" si="40"/>
        <v>#N/A</v>
      </c>
      <c r="G80" s="44" t="e">
        <f t="shared" ca="1" si="40"/>
        <v>#N/A</v>
      </c>
      <c r="H80" s="44" t="e">
        <f t="shared" ca="1" si="40"/>
        <v>#N/A</v>
      </c>
      <c r="I80" s="44" t="e">
        <f ca="1">IF(I$63&gt;0,COUNTIFS(INDIRECT($I$59&amp;"!$t$4:$t$250"),"NO",INDIRECT($I$59&amp;"!$E$4:$E$250"),"&lt;="&amp;I$62,INDIRECT($I$59&amp;"!$E$4:$E$250"),"&gt;="&amp;I$61,INDIRECT($I$59&amp;"!$C$4:$C$250"),$C$1),NA())</f>
        <v>#N/A</v>
      </c>
      <c r="J80" s="44" t="e">
        <f t="shared" ref="J80:M80" ca="1" si="41">IF(J$63&gt;0,COUNTIFS(INDIRECT($I$59&amp;"!$t$4:$t$250"),"NO",INDIRECT($I$59&amp;"!$E$4:$E$250"),"&lt;="&amp;J$62,INDIRECT($I$59&amp;"!$E$4:$E$250"),"&gt;="&amp;J$61,INDIRECT($I$59&amp;"!$C$4:$C$250"),$C$1),NA())</f>
        <v>#N/A</v>
      </c>
      <c r="K80" s="44" t="e">
        <f t="shared" ca="1" si="41"/>
        <v>#N/A</v>
      </c>
      <c r="L80" s="44" t="e">
        <f t="shared" ca="1" si="41"/>
        <v>#N/A</v>
      </c>
      <c r="M80" s="44" t="e">
        <f t="shared" ca="1" si="41"/>
        <v>#N/A</v>
      </c>
    </row>
    <row r="81" spans="1:13" ht="43.2">
      <c r="A81" s="83"/>
      <c r="B81" s="86"/>
      <c r="C81" s="60" t="s">
        <v>70</v>
      </c>
      <c r="D81" s="44" t="e">
        <f ca="1">IF(D$63&gt;0,COUNTIFS(INDIRECT($D$59&amp;"!$u$4:$u$250"),"NO",INDIRECT($D$59&amp;"!$E$4:$E$250"),"&lt;="&amp;D$62,INDIRECT($D$59&amp;"!$E$4:$E$250"),"&gt;="&amp;D$61,INDIRECT($D$59&amp;"!$C$4:$C$250"),$C$1),NA())</f>
        <v>#N/A</v>
      </c>
      <c r="E81" s="44" t="e">
        <f t="shared" ref="E81:H81" ca="1" si="42">IF(E$63&gt;0,COUNTIFS(INDIRECT($D$59&amp;"!$u$4:$u$250"),"NO",INDIRECT($D$59&amp;"!$E$4:$E$250"),"&lt;="&amp;E$62,INDIRECT($D$59&amp;"!$E$4:$E$250"),"&gt;="&amp;E$61,INDIRECT($D$59&amp;"!$C$4:$C$250"),$C$1),NA())</f>
        <v>#N/A</v>
      </c>
      <c r="F81" s="44" t="e">
        <f t="shared" ca="1" si="42"/>
        <v>#N/A</v>
      </c>
      <c r="G81" s="44" t="e">
        <f t="shared" ca="1" si="42"/>
        <v>#N/A</v>
      </c>
      <c r="H81" s="44" t="e">
        <f t="shared" ca="1" si="42"/>
        <v>#N/A</v>
      </c>
      <c r="I81" s="44" t="e">
        <f ca="1">IF(I$63&gt;0,COUNTIFS(INDIRECT($I$59&amp;"!$u$4:$u$250"),"NO",INDIRECT($I$59&amp;"!$E$4:$E$250"),"&lt;="&amp;I$62,INDIRECT($I$59&amp;"!$E$4:$E$250"),"&gt;="&amp;I$61,INDIRECT($I$59&amp;"!$C$4:$C$250"),$C$1),NA())</f>
        <v>#N/A</v>
      </c>
      <c r="J81" s="44" t="e">
        <f t="shared" ref="J81:M81" ca="1" si="43">IF(J$63&gt;0,COUNTIFS(INDIRECT($I$59&amp;"!$u$4:$u$250"),"NO",INDIRECT($I$59&amp;"!$E$4:$E$250"),"&lt;="&amp;J$62,INDIRECT($I$59&amp;"!$E$4:$E$250"),"&gt;="&amp;J$61,INDIRECT($I$59&amp;"!$C$4:$C$250"),$C$1),NA())</f>
        <v>#N/A</v>
      </c>
      <c r="K81" s="44" t="e">
        <f t="shared" ca="1" si="43"/>
        <v>#N/A</v>
      </c>
      <c r="L81" s="44" t="e">
        <f t="shared" ca="1" si="43"/>
        <v>#N/A</v>
      </c>
      <c r="M81" s="44" t="e">
        <f t="shared" ca="1" si="43"/>
        <v>#N/A</v>
      </c>
    </row>
    <row r="82" spans="1:13" ht="43.2">
      <c r="A82" s="83"/>
      <c r="B82" s="86"/>
      <c r="C82" s="60" t="s">
        <v>71</v>
      </c>
      <c r="D82" s="44" t="e">
        <f ca="1">IF(D$63&gt;0,COUNTIFS(INDIRECT($D$59&amp;"!$v$4:$v$250"),"NO",INDIRECT($D$59&amp;"!$E$4:$E$250"),"&lt;="&amp;D$62,INDIRECT($D$59&amp;"!$E$4:$E$250"),"&gt;="&amp;D$61,INDIRECT($D$59&amp;"!$C$4:$C$250"),$C$1),NA())</f>
        <v>#N/A</v>
      </c>
      <c r="E82" s="44" t="e">
        <f t="shared" ref="E82:H82" ca="1" si="44">IF(E$63&gt;0,COUNTIFS(INDIRECT($D$59&amp;"!$v$4:$v$250"),"NO",INDIRECT($D$59&amp;"!$E$4:$E$250"),"&lt;="&amp;E$62,INDIRECT($D$59&amp;"!$E$4:$E$250"),"&gt;="&amp;E$61,INDIRECT($D$59&amp;"!$C$4:$C$250"),$C$1),NA())</f>
        <v>#N/A</v>
      </c>
      <c r="F82" s="44" t="e">
        <f t="shared" ca="1" si="44"/>
        <v>#N/A</v>
      </c>
      <c r="G82" s="44" t="e">
        <f t="shared" ca="1" si="44"/>
        <v>#N/A</v>
      </c>
      <c r="H82" s="44" t="e">
        <f t="shared" ca="1" si="44"/>
        <v>#N/A</v>
      </c>
      <c r="I82" s="44" t="e">
        <f ca="1">IF(I$63&gt;0,COUNTIFS(INDIRECT($I$59&amp;"!$v$4:$v$250"),"NO",INDIRECT($I$59&amp;"!$E$4:$E$250"),"&lt;="&amp;I$62,INDIRECT($I$59&amp;"!$E$4:$E$250"),"&gt;="&amp;I$61,INDIRECT($I$59&amp;"!$C$4:$C$250"),$C$1),NA())</f>
        <v>#N/A</v>
      </c>
      <c r="J82" s="44" t="e">
        <f t="shared" ref="J82:M82" ca="1" si="45">IF(J$63&gt;0,COUNTIFS(INDIRECT($I$59&amp;"!$v$4:$v$250"),"NO",INDIRECT($I$59&amp;"!$E$4:$E$250"),"&lt;="&amp;J$62,INDIRECT($I$59&amp;"!$E$4:$E$250"),"&gt;="&amp;J$61,INDIRECT($I$59&amp;"!$C$4:$C$250"),$C$1),NA())</f>
        <v>#N/A</v>
      </c>
      <c r="K82" s="44" t="e">
        <f t="shared" ca="1" si="45"/>
        <v>#N/A</v>
      </c>
      <c r="L82" s="44" t="e">
        <f t="shared" ca="1" si="45"/>
        <v>#N/A</v>
      </c>
      <c r="M82" s="44" t="e">
        <f t="shared" ca="1" si="45"/>
        <v>#N/A</v>
      </c>
    </row>
    <row r="83" spans="1:13" ht="28.8">
      <c r="A83" s="83"/>
      <c r="B83" s="87"/>
      <c r="C83" s="60" t="s">
        <v>72</v>
      </c>
      <c r="D83" s="44" t="e">
        <f ca="1">IF(D$63&gt;0,COUNTIFS(INDIRECT($D$59&amp;"!$w$4:$w$250"),"NO",INDIRECT($D$59&amp;"!$E$4:$E$250"),"&lt;="&amp;D$62,INDIRECT($D$59&amp;"!$E$4:$E$250"),"&gt;="&amp;D$61,INDIRECT($D$59&amp;"!$C$4:$C$250"),$C$1),NA())</f>
        <v>#N/A</v>
      </c>
      <c r="E83" s="44" t="e">
        <f t="shared" ref="E83:H83" ca="1" si="46">IF(E$63&gt;0,COUNTIFS(INDIRECT($D$59&amp;"!$w$4:$w$250"),"NO",INDIRECT($D$59&amp;"!$E$4:$E$250"),"&lt;="&amp;E$62,INDIRECT($D$59&amp;"!$E$4:$E$250"),"&gt;="&amp;E$61,INDIRECT($D$59&amp;"!$C$4:$C$250"),$C$1),NA())</f>
        <v>#N/A</v>
      </c>
      <c r="F83" s="44" t="e">
        <f t="shared" ca="1" si="46"/>
        <v>#N/A</v>
      </c>
      <c r="G83" s="44" t="e">
        <f t="shared" ca="1" si="46"/>
        <v>#N/A</v>
      </c>
      <c r="H83" s="44" t="e">
        <f t="shared" ca="1" si="46"/>
        <v>#N/A</v>
      </c>
      <c r="I83" s="44" t="e">
        <f ca="1">IF(I$63&gt;0,COUNTIFS(INDIRECT($I$59&amp;"!$w$4:$w$250"),"NO",INDIRECT($I$59&amp;"!$E$4:$E$250"),"&lt;="&amp;I$62,INDIRECT($I$59&amp;"!$E$4:$E$250"),"&gt;="&amp;I$61,INDIRECT($I$59&amp;"!$C$4:$C$250"),$C$1),NA())</f>
        <v>#N/A</v>
      </c>
      <c r="J83" s="44" t="e">
        <f t="shared" ref="J83:M83" ca="1" si="47">IF(J$63&gt;0,COUNTIFS(INDIRECT($I$59&amp;"!$w$4:$w$250"),"NO",INDIRECT($I$59&amp;"!$E$4:$E$250"),"&lt;="&amp;J$62,INDIRECT($I$59&amp;"!$E$4:$E$250"),"&gt;="&amp;J$61,INDIRECT($I$59&amp;"!$C$4:$C$250"),$C$1),NA())</f>
        <v>#N/A</v>
      </c>
      <c r="K83" s="44" t="e">
        <f t="shared" ca="1" si="47"/>
        <v>#N/A</v>
      </c>
      <c r="L83" s="44" t="e">
        <f t="shared" ca="1" si="47"/>
        <v>#N/A</v>
      </c>
      <c r="M83" s="44" t="e">
        <f t="shared" ca="1" si="47"/>
        <v>#N/A</v>
      </c>
    </row>
    <row r="84" spans="1:13" ht="15.6">
      <c r="A84" s="83"/>
      <c r="B84" s="85" t="s">
        <v>73</v>
      </c>
      <c r="C84" s="60" t="s">
        <v>74</v>
      </c>
      <c r="D84" s="44" t="e">
        <f ca="1">IF(D$63&gt;0,COUNTIFS(INDIRECT($D$59&amp;"!$x$4:$x$250"),"NO",INDIRECT($D$59&amp;"!$E$4:$E$250"),"&lt;="&amp;D$62,INDIRECT($D$59&amp;"!$E$4:$E$250"),"&gt;="&amp;D$61,INDIRECT($D$59&amp;"!$C$4:$C$250"),$C$1),NA())</f>
        <v>#N/A</v>
      </c>
      <c r="E84" s="44" t="e">
        <f t="shared" ref="E84:H84" ca="1" si="48">IF(E$63&gt;0,COUNTIFS(INDIRECT($D$59&amp;"!$x$4:$x$250"),"NO",INDIRECT($D$59&amp;"!$E$4:$E$250"),"&lt;="&amp;E$62,INDIRECT($D$59&amp;"!$E$4:$E$250"),"&gt;="&amp;E$61,INDIRECT($D$59&amp;"!$C$4:$C$250"),$C$1),NA())</f>
        <v>#N/A</v>
      </c>
      <c r="F84" s="44" t="e">
        <f t="shared" ca="1" si="48"/>
        <v>#N/A</v>
      </c>
      <c r="G84" s="44" t="e">
        <f t="shared" ca="1" si="48"/>
        <v>#N/A</v>
      </c>
      <c r="H84" s="44" t="e">
        <f t="shared" ca="1" si="48"/>
        <v>#N/A</v>
      </c>
      <c r="I84" s="44" t="e">
        <f ca="1">IF(I$63&gt;0,COUNTIFS(INDIRECT($I$59&amp;"!$x$4:$x$250"),"NO",INDIRECT($I$59&amp;"!$E$4:$E$250"),"&lt;="&amp;I$62,INDIRECT($I$59&amp;"!$E$4:$E$250"),"&gt;="&amp;I$61,INDIRECT($I$59&amp;"!$C$4:$C$250"),$C$1),NA())</f>
        <v>#N/A</v>
      </c>
      <c r="J84" s="44" t="e">
        <f t="shared" ref="J84:M84" ca="1" si="49">IF(J$63&gt;0,COUNTIFS(INDIRECT($I$59&amp;"!$x$4:$x$250"),"NO",INDIRECT($I$59&amp;"!$E$4:$E$250"),"&lt;="&amp;J$62,INDIRECT($I$59&amp;"!$E$4:$E$250"),"&gt;="&amp;J$61,INDIRECT($I$59&amp;"!$C$4:$C$250"),$C$1),NA())</f>
        <v>#N/A</v>
      </c>
      <c r="K84" s="44" t="e">
        <f t="shared" ca="1" si="49"/>
        <v>#N/A</v>
      </c>
      <c r="L84" s="44" t="e">
        <f t="shared" ca="1" si="49"/>
        <v>#N/A</v>
      </c>
      <c r="M84" s="44" t="e">
        <f t="shared" ca="1" si="49"/>
        <v>#N/A</v>
      </c>
    </row>
    <row r="85" spans="1:13" ht="43.2">
      <c r="A85" s="83"/>
      <c r="B85" s="86"/>
      <c r="C85" s="15" t="s">
        <v>75</v>
      </c>
      <c r="D85" s="44" t="e">
        <f ca="1">IF(D$63&gt;0,COUNTIFS(INDIRECT($D$59&amp;"!$y$4:$y$250"),"NO",INDIRECT($D$59&amp;"!$E$4:$E$250"),"&lt;="&amp;D$62,INDIRECT($D$59&amp;"!$E$4:$E$250"),"&gt;="&amp;D$61,INDIRECT($D$59&amp;"!$C$4:$C$250"),$C$1),NA())</f>
        <v>#N/A</v>
      </c>
      <c r="E85" s="44" t="e">
        <f t="shared" ref="E85:H85" ca="1" si="50">IF(E$63&gt;0,COUNTIFS(INDIRECT($D$59&amp;"!$y$4:$y$250"),"NO",INDIRECT($D$59&amp;"!$E$4:$E$250"),"&lt;="&amp;E$62,INDIRECT($D$59&amp;"!$E$4:$E$250"),"&gt;="&amp;E$61,INDIRECT($D$59&amp;"!$C$4:$C$250"),$C$1),NA())</f>
        <v>#N/A</v>
      </c>
      <c r="F85" s="44" t="e">
        <f t="shared" ca="1" si="50"/>
        <v>#N/A</v>
      </c>
      <c r="G85" s="44" t="e">
        <f t="shared" ca="1" si="50"/>
        <v>#N/A</v>
      </c>
      <c r="H85" s="44" t="e">
        <f t="shared" ca="1" si="50"/>
        <v>#N/A</v>
      </c>
      <c r="I85" s="44" t="e">
        <f ca="1">IF(I$63&gt;0,COUNTIFS(INDIRECT($I$59&amp;"!$y$4:$y$250"),"NO",INDIRECT($I$59&amp;"!$E$4:$E$250"),"&lt;="&amp;I$62,INDIRECT($I$59&amp;"!$E$4:$E$250"),"&gt;="&amp;I$61,INDIRECT($I$59&amp;"!$C$4:$C$250"),$C$1),NA())</f>
        <v>#N/A</v>
      </c>
      <c r="J85" s="44" t="e">
        <f t="shared" ref="J85:M85" ca="1" si="51">IF(J$63&gt;0,COUNTIFS(INDIRECT($I$59&amp;"!$y$4:$y$250"),"NO",INDIRECT($I$59&amp;"!$E$4:$E$250"),"&lt;="&amp;J$62,INDIRECT($I$59&amp;"!$E$4:$E$250"),"&gt;="&amp;J$61,INDIRECT($I$59&amp;"!$C$4:$C$250"),$C$1),NA())</f>
        <v>#N/A</v>
      </c>
      <c r="K85" s="44" t="e">
        <f t="shared" ca="1" si="51"/>
        <v>#N/A</v>
      </c>
      <c r="L85" s="44" t="e">
        <f t="shared" ca="1" si="51"/>
        <v>#N/A</v>
      </c>
      <c r="M85" s="44" t="e">
        <f t="shared" ca="1" si="51"/>
        <v>#N/A</v>
      </c>
    </row>
    <row r="86" spans="1:13" ht="15.6">
      <c r="A86" s="83"/>
      <c r="B86" s="86"/>
      <c r="C86" s="60" t="s">
        <v>76</v>
      </c>
      <c r="D86" s="44" t="e">
        <f ca="1">IF(D$63&gt;0,COUNTIFS(INDIRECT($D$59&amp;"!$z$4:$z$250"),"NO",INDIRECT($D$59&amp;"!$E$4:$E$250"),"&lt;="&amp;D$62,INDIRECT($D$59&amp;"!$E$4:$E$250"),"&gt;="&amp;D$61,INDIRECT($D$59&amp;"!$C$4:$C$250"),$C$1),NA())</f>
        <v>#N/A</v>
      </c>
      <c r="E86" s="44" t="e">
        <f t="shared" ref="E86:H86" ca="1" si="52">IF(E$63&gt;0,COUNTIFS(INDIRECT($D$59&amp;"!$z$4:$z$250"),"NO",INDIRECT($D$59&amp;"!$E$4:$E$250"),"&lt;="&amp;E$62,INDIRECT($D$59&amp;"!$E$4:$E$250"),"&gt;="&amp;E$61,INDIRECT($D$59&amp;"!$C$4:$C$250"),$C$1),NA())</f>
        <v>#N/A</v>
      </c>
      <c r="F86" s="44" t="e">
        <f t="shared" ca="1" si="52"/>
        <v>#N/A</v>
      </c>
      <c r="G86" s="44" t="e">
        <f t="shared" ca="1" si="52"/>
        <v>#N/A</v>
      </c>
      <c r="H86" s="44" t="e">
        <f t="shared" ca="1" si="52"/>
        <v>#N/A</v>
      </c>
      <c r="I86" s="44" t="e">
        <f ca="1">IF(I$63&gt;0,COUNTIFS(INDIRECT($I$59&amp;"!$z$4:$z$250"),"NO",INDIRECT($I$59&amp;"!$E$4:$E$250"),"&lt;="&amp;I$62,INDIRECT($I$59&amp;"!$E$4:$E$250"),"&gt;="&amp;I$61,INDIRECT($I$59&amp;"!$C$4:$C$250"),$C$1),NA())</f>
        <v>#N/A</v>
      </c>
      <c r="J86" s="44" t="e">
        <f t="shared" ref="J86:M86" ca="1" si="53">IF(J$63&gt;0,COUNTIFS(INDIRECT($I$59&amp;"!$z$4:$z$250"),"NO",INDIRECT($I$59&amp;"!$E$4:$E$250"),"&lt;="&amp;J$62,INDIRECT($I$59&amp;"!$E$4:$E$250"),"&gt;="&amp;J$61,INDIRECT($I$59&amp;"!$C$4:$C$250"),$C$1),NA())</f>
        <v>#N/A</v>
      </c>
      <c r="K86" s="44" t="e">
        <f t="shared" ca="1" si="53"/>
        <v>#N/A</v>
      </c>
      <c r="L86" s="44" t="e">
        <f t="shared" ca="1" si="53"/>
        <v>#N/A</v>
      </c>
      <c r="M86" s="44" t="e">
        <f t="shared" ca="1" si="53"/>
        <v>#N/A</v>
      </c>
    </row>
    <row r="87" spans="1:13" ht="100.8">
      <c r="A87" s="83"/>
      <c r="B87" s="86"/>
      <c r="C87" s="60" t="s">
        <v>77</v>
      </c>
      <c r="D87" s="44" t="e">
        <f ca="1">IF(D$63&gt;0,COUNTIFS(INDIRECT($D$59&amp;"!$aa$4:$aa$250"),"NO",INDIRECT($D$59&amp;"!$E$4:$E$250"),"&lt;="&amp;D$62,INDIRECT($D$59&amp;"!$E$4:$E$250"),"&gt;="&amp;D$61,INDIRECT($D$59&amp;"!$C$4:$C$250"),$C$1),NA())</f>
        <v>#N/A</v>
      </c>
      <c r="E87" s="44" t="e">
        <f t="shared" ref="E87:H87" ca="1" si="54">IF(E$63&gt;0,COUNTIFS(INDIRECT($D$59&amp;"!$aa$4:$aa$250"),"NO",INDIRECT($D$59&amp;"!$E$4:$E$250"),"&lt;="&amp;E$62,INDIRECT($D$59&amp;"!$E$4:$E$250"),"&gt;="&amp;E$61,INDIRECT($D$59&amp;"!$C$4:$C$250"),$C$1),NA())</f>
        <v>#N/A</v>
      </c>
      <c r="F87" s="44" t="e">
        <f t="shared" ca="1" si="54"/>
        <v>#N/A</v>
      </c>
      <c r="G87" s="44" t="e">
        <f t="shared" ca="1" si="54"/>
        <v>#N/A</v>
      </c>
      <c r="H87" s="44" t="e">
        <f t="shared" ca="1" si="54"/>
        <v>#N/A</v>
      </c>
      <c r="I87" s="44" t="e">
        <f ca="1">IF(I$63&gt;0,COUNTIFS(INDIRECT($I$59&amp;"!$aa$4:$aa$250"),"NO",INDIRECT($I$59&amp;"!$E$4:$E$250"),"&lt;="&amp;I$62,INDIRECT($I$59&amp;"!$E$4:$E$250"),"&gt;="&amp;I$61,INDIRECT($I$59&amp;"!$C$4:$C$250"),$C$1),NA())</f>
        <v>#N/A</v>
      </c>
      <c r="J87" s="44" t="e">
        <f t="shared" ref="J87:M87" ca="1" si="55">IF(J$63&gt;0,COUNTIFS(INDIRECT($I$59&amp;"!$aa$4:$aa$250"),"NO",INDIRECT($I$59&amp;"!$E$4:$E$250"),"&lt;="&amp;J$62,INDIRECT($I$59&amp;"!$E$4:$E$250"),"&gt;="&amp;J$61,INDIRECT($I$59&amp;"!$C$4:$C$250"),$C$1),NA())</f>
        <v>#N/A</v>
      </c>
      <c r="K87" s="44" t="e">
        <f t="shared" ca="1" si="55"/>
        <v>#N/A</v>
      </c>
      <c r="L87" s="44" t="e">
        <f t="shared" ca="1" si="55"/>
        <v>#N/A</v>
      </c>
      <c r="M87" s="44" t="e">
        <f t="shared" ca="1" si="55"/>
        <v>#N/A</v>
      </c>
    </row>
    <row r="88" spans="1:13" ht="28.8">
      <c r="A88" s="83"/>
      <c r="B88" s="86"/>
      <c r="C88" s="61" t="s">
        <v>78</v>
      </c>
      <c r="D88" s="44" t="e">
        <f ca="1">IF(D$63&gt;0,COUNTIFS(INDIRECT($D$59&amp;"!$ab$4:$ab$250"),"NO",INDIRECT($D$59&amp;"!$E$4:$E$250"),"&lt;="&amp;D$62,INDIRECT($D$59&amp;"!$E$4:$E$250"),"&gt;="&amp;D$61,INDIRECT($D$59&amp;"!$C$4:$C$250"),$C$1),NA())</f>
        <v>#N/A</v>
      </c>
      <c r="E88" s="44" t="e">
        <f t="shared" ref="E88:H88" ca="1" si="56">IF(E$63&gt;0,COUNTIFS(INDIRECT($D$59&amp;"!$ab$4:$ab$250"),"NO",INDIRECT($D$59&amp;"!$E$4:$E$250"),"&lt;="&amp;E$62,INDIRECT($D$59&amp;"!$E$4:$E$250"),"&gt;="&amp;E$61,INDIRECT($D$59&amp;"!$C$4:$C$250"),$C$1),NA())</f>
        <v>#N/A</v>
      </c>
      <c r="F88" s="44" t="e">
        <f t="shared" ca="1" si="56"/>
        <v>#N/A</v>
      </c>
      <c r="G88" s="44" t="e">
        <f t="shared" ca="1" si="56"/>
        <v>#N/A</v>
      </c>
      <c r="H88" s="44" t="e">
        <f t="shared" ca="1" si="56"/>
        <v>#N/A</v>
      </c>
      <c r="I88" s="44" t="e">
        <f ca="1">IF(I$63&gt;0,COUNTIFS(INDIRECT($I$59&amp;"!$ab$4:$ab$250"),"NO",INDIRECT($I$59&amp;"!$E$4:$E$250"),"&lt;="&amp;I$62,INDIRECT($I$59&amp;"!$E$4:$E$250"),"&gt;="&amp;I$61,INDIRECT($I$59&amp;"!$C$4:$C$250"),$C$1),NA())</f>
        <v>#N/A</v>
      </c>
      <c r="J88" s="44" t="e">
        <f t="shared" ref="J88:M88" ca="1" si="57">IF(J$63&gt;0,COUNTIFS(INDIRECT($I$59&amp;"!$ab$4:$ab$250"),"NO",INDIRECT($I$59&amp;"!$E$4:$E$250"),"&lt;="&amp;J$62,INDIRECT($I$59&amp;"!$E$4:$E$250"),"&gt;="&amp;J$61,INDIRECT($I$59&amp;"!$C$4:$C$250"),$C$1),NA())</f>
        <v>#N/A</v>
      </c>
      <c r="K88" s="44" t="e">
        <f t="shared" ca="1" si="57"/>
        <v>#N/A</v>
      </c>
      <c r="L88" s="44" t="e">
        <f t="shared" ca="1" si="57"/>
        <v>#N/A</v>
      </c>
      <c r="M88" s="44" t="e">
        <f t="shared" ca="1" si="57"/>
        <v>#N/A</v>
      </c>
    </row>
    <row r="89" spans="1:13" ht="15.6">
      <c r="A89" s="83"/>
      <c r="B89" s="87"/>
      <c r="C89" s="61" t="s">
        <v>79</v>
      </c>
      <c r="D89" s="44" t="e">
        <f ca="1">IF(D$63&gt;0,COUNTIFS(INDIRECT($D$59&amp;"!$ac$4:$ac$250"),"NO",INDIRECT($D$59&amp;"!$E$4:$E$250"),"&lt;="&amp;D$62,INDIRECT($D$59&amp;"!$E$4:$E$250"),"&gt;="&amp;D$61,INDIRECT($D$59&amp;"!$C$4:$C$250"),$C$1),NA())</f>
        <v>#N/A</v>
      </c>
      <c r="E89" s="44" t="e">
        <f t="shared" ref="E89:H89" ca="1" si="58">IF(E$63&gt;0,COUNTIFS(INDIRECT($D$59&amp;"!$ac$4:$ac$250"),"NO",INDIRECT($D$59&amp;"!$E$4:$E$250"),"&lt;="&amp;E$62,INDIRECT($D$59&amp;"!$E$4:$E$250"),"&gt;="&amp;E$61,INDIRECT($D$59&amp;"!$C$4:$C$250"),$C$1),NA())</f>
        <v>#N/A</v>
      </c>
      <c r="F89" s="44" t="e">
        <f t="shared" ca="1" si="58"/>
        <v>#N/A</v>
      </c>
      <c r="G89" s="44" t="e">
        <f t="shared" ca="1" si="58"/>
        <v>#N/A</v>
      </c>
      <c r="H89" s="44" t="e">
        <f t="shared" ca="1" si="58"/>
        <v>#N/A</v>
      </c>
      <c r="I89" s="44" t="e">
        <f ca="1">IF(I$63&gt;0,COUNTIFS(INDIRECT($I$59&amp;"!$ac$4:$ac$250"),"NO",INDIRECT($I$59&amp;"!$E$4:$E$250"),"&lt;="&amp;I$62,INDIRECT($I$59&amp;"!$E$4:$E$250"),"&gt;="&amp;I$61,INDIRECT($I$59&amp;"!$C$4:$C$250"),$C$1),NA())</f>
        <v>#N/A</v>
      </c>
      <c r="J89" s="44" t="e">
        <f t="shared" ref="J89:M89" ca="1" si="59">IF(J$63&gt;0,COUNTIFS(INDIRECT($I$59&amp;"!$ac$4:$ac$250"),"NO",INDIRECT($I$59&amp;"!$E$4:$E$250"),"&lt;="&amp;J$62,INDIRECT($I$59&amp;"!$E$4:$E$250"),"&gt;="&amp;J$61,INDIRECT($I$59&amp;"!$C$4:$C$250"),$C$1),NA())</f>
        <v>#N/A</v>
      </c>
      <c r="K89" s="44" t="e">
        <f t="shared" ca="1" si="59"/>
        <v>#N/A</v>
      </c>
      <c r="L89" s="44" t="e">
        <f t="shared" ca="1" si="59"/>
        <v>#N/A</v>
      </c>
      <c r="M89" s="44" t="e">
        <f t="shared" ca="1" si="59"/>
        <v>#N/A</v>
      </c>
    </row>
    <row r="90" spans="1:13" ht="57.6">
      <c r="A90" s="83"/>
      <c r="B90" s="56" t="s">
        <v>80</v>
      </c>
      <c r="C90" s="58" t="s">
        <v>81</v>
      </c>
      <c r="D90" s="44" t="e">
        <f ca="1">IF(D$63&gt;0,COUNTIFS(INDIRECT($D$59&amp;"!$ad$4:$ad$250"),"NO",INDIRECT($D$59&amp;"!$E$4:$E$250"),"&lt;="&amp;D$62,INDIRECT($D$59&amp;"!$E$4:$E$250"),"&gt;="&amp;D$61,INDIRECT($D$59&amp;"!$C$4:$C$250"),$C$1),NA())</f>
        <v>#N/A</v>
      </c>
      <c r="E90" s="44" t="e">
        <f t="shared" ref="E90:H90" ca="1" si="60">IF(E$63&gt;0,COUNTIFS(INDIRECT($D$59&amp;"!$ad$4:$ad$250"),"NO",INDIRECT($D$59&amp;"!$E$4:$E$250"),"&lt;="&amp;E$62,INDIRECT($D$59&amp;"!$E$4:$E$250"),"&gt;="&amp;E$61,INDIRECT($D$59&amp;"!$C$4:$C$250"),$C$1),NA())</f>
        <v>#N/A</v>
      </c>
      <c r="F90" s="44" t="e">
        <f t="shared" ca="1" si="60"/>
        <v>#N/A</v>
      </c>
      <c r="G90" s="44" t="e">
        <f t="shared" ca="1" si="60"/>
        <v>#N/A</v>
      </c>
      <c r="H90" s="44" t="e">
        <f t="shared" ca="1" si="60"/>
        <v>#N/A</v>
      </c>
      <c r="I90" s="44" t="e">
        <f ca="1">IF(I$63&gt;0,COUNTIFS(INDIRECT($I$59&amp;"!$ad$4:$ad$250"),"NO",INDIRECT($I$59&amp;"!$E$4:$E$250"),"&lt;="&amp;I$62,INDIRECT($I$59&amp;"!$E$4:$E$250"),"&gt;="&amp;I$61,INDIRECT($I$59&amp;"!$C$4:$C$250"),$C$1),NA())</f>
        <v>#N/A</v>
      </c>
      <c r="J90" s="44" t="e">
        <f t="shared" ref="J90:M90" ca="1" si="61">IF(J$63&gt;0,COUNTIFS(INDIRECT($I$59&amp;"!$ad$4:$ad$250"),"NO",INDIRECT($I$59&amp;"!$E$4:$E$250"),"&lt;="&amp;J$62,INDIRECT($I$59&amp;"!$E$4:$E$250"),"&gt;="&amp;J$61,INDIRECT($I$59&amp;"!$C$4:$C$250"),$C$1),NA())</f>
        <v>#N/A</v>
      </c>
      <c r="K90" s="44" t="e">
        <f t="shared" ca="1" si="61"/>
        <v>#N/A</v>
      </c>
      <c r="L90" s="44" t="e">
        <f t="shared" ca="1" si="61"/>
        <v>#N/A</v>
      </c>
      <c r="M90" s="44" t="e">
        <f t="shared" ca="1" si="61"/>
        <v>#N/A</v>
      </c>
    </row>
    <row r="91" spans="1:13" ht="28.8">
      <c r="A91" s="83"/>
      <c r="B91" s="85" t="s">
        <v>82</v>
      </c>
      <c r="C91" s="15" t="s">
        <v>83</v>
      </c>
      <c r="D91" s="44" t="e">
        <f ca="1">IF(D$63&gt;0,COUNTIFS(INDIRECT($D$59&amp;"!$ae$4:$ae$250"),"NO",INDIRECT($D$59&amp;"!$E$4:$E$250"),"&lt;="&amp;D$62,INDIRECT($D$59&amp;"!$E$4:$E$250"),"&gt;="&amp;D$61,INDIRECT($D$59&amp;"!$C$4:$C$250"),$C$1),NA())</f>
        <v>#N/A</v>
      </c>
      <c r="E91" s="44" t="e">
        <f t="shared" ref="E91:H91" ca="1" si="62">IF(E$63&gt;0,COUNTIFS(INDIRECT($D$59&amp;"!$ae$4:$ae$250"),"NO",INDIRECT($D$59&amp;"!$E$4:$E$250"),"&lt;="&amp;E$62,INDIRECT($D$59&amp;"!$E$4:$E$250"),"&gt;="&amp;E$61,INDIRECT($D$59&amp;"!$C$4:$C$250"),$C$1),NA())</f>
        <v>#N/A</v>
      </c>
      <c r="F91" s="44" t="e">
        <f t="shared" ca="1" si="62"/>
        <v>#N/A</v>
      </c>
      <c r="G91" s="44" t="e">
        <f t="shared" ca="1" si="62"/>
        <v>#N/A</v>
      </c>
      <c r="H91" s="44" t="e">
        <f t="shared" ca="1" si="62"/>
        <v>#N/A</v>
      </c>
      <c r="I91" s="44" t="e">
        <f ca="1">IF(I$63&gt;0,COUNTIFS(INDIRECT($I$59&amp;"!$ae$4:$ae$250"),"NO",INDIRECT($I$59&amp;"!$E$4:$E$250"),"&lt;="&amp;I$62,INDIRECT($I$59&amp;"!$E$4:$E$250"),"&gt;="&amp;I$61,INDIRECT($I$59&amp;"!$C$4:$C$250"),$C$1),NA())</f>
        <v>#N/A</v>
      </c>
      <c r="J91" s="44" t="e">
        <f t="shared" ref="J91:M91" ca="1" si="63">IF(J$63&gt;0,COUNTIFS(INDIRECT($I$59&amp;"!$ae$4:$ae$250"),"NO",INDIRECT($I$59&amp;"!$E$4:$E$250"),"&lt;="&amp;J$62,INDIRECT($I$59&amp;"!$E$4:$E$250"),"&gt;="&amp;J$61,INDIRECT($I$59&amp;"!$C$4:$C$250"),$C$1),NA())</f>
        <v>#N/A</v>
      </c>
      <c r="K91" s="44" t="e">
        <f t="shared" ca="1" si="63"/>
        <v>#N/A</v>
      </c>
      <c r="L91" s="44" t="e">
        <f t="shared" ca="1" si="63"/>
        <v>#N/A</v>
      </c>
      <c r="M91" s="44" t="e">
        <f t="shared" ca="1" si="63"/>
        <v>#N/A</v>
      </c>
    </row>
    <row r="92" spans="1:13" ht="43.2">
      <c r="A92" s="83"/>
      <c r="B92" s="86"/>
      <c r="C92" s="15" t="s">
        <v>84</v>
      </c>
      <c r="D92" s="44" t="e">
        <f ca="1">IF(D$63&gt;0,COUNTIFS(INDIRECT($D$59&amp;"!$af$4:$af$250"),"NO",INDIRECT($D$59&amp;"!$E$4:$E$250"),"&lt;="&amp;D$62,INDIRECT($D$59&amp;"!$E$4:$E$250"),"&gt;="&amp;D$61,INDIRECT($D$59&amp;"!$C$4:$C$250"),$C$1),NA())</f>
        <v>#N/A</v>
      </c>
      <c r="E92" s="44" t="e">
        <f t="shared" ref="E92:H92" ca="1" si="64">IF(E$63&gt;0,COUNTIFS(INDIRECT($D$59&amp;"!$af$4:$af$250"),"NO",INDIRECT($D$59&amp;"!$E$4:$E$250"),"&lt;="&amp;E$62,INDIRECT($D$59&amp;"!$E$4:$E$250"),"&gt;="&amp;E$61,INDIRECT($D$59&amp;"!$C$4:$C$250"),$C$1),NA())</f>
        <v>#N/A</v>
      </c>
      <c r="F92" s="44" t="e">
        <f t="shared" ca="1" si="64"/>
        <v>#N/A</v>
      </c>
      <c r="G92" s="44" t="e">
        <f t="shared" ca="1" si="64"/>
        <v>#N/A</v>
      </c>
      <c r="H92" s="44" t="e">
        <f t="shared" ca="1" si="64"/>
        <v>#N/A</v>
      </c>
      <c r="I92" s="44" t="e">
        <f ca="1">IF(I$63&gt;0,COUNTIFS(INDIRECT($I$59&amp;"!$af$4:$af$250"),"NO",INDIRECT($I$59&amp;"!$E$4:$E$250"),"&lt;="&amp;I$62,INDIRECT($I$59&amp;"!$E$4:$E$250"),"&gt;="&amp;I$61,INDIRECT($I$59&amp;"!$C$4:$C$250"),$C$1),NA())</f>
        <v>#N/A</v>
      </c>
      <c r="J92" s="44" t="e">
        <f t="shared" ref="J92:M92" ca="1" si="65">IF(J$63&gt;0,COUNTIFS(INDIRECT($I$59&amp;"!$af$4:$af$250"),"NO",INDIRECT($I$59&amp;"!$E$4:$E$250"),"&lt;="&amp;J$62,INDIRECT($I$59&amp;"!$E$4:$E$250"),"&gt;="&amp;J$61,INDIRECT($I$59&amp;"!$C$4:$C$250"),$C$1),NA())</f>
        <v>#N/A</v>
      </c>
      <c r="K92" s="44" t="e">
        <f t="shared" ca="1" si="65"/>
        <v>#N/A</v>
      </c>
      <c r="L92" s="44" t="e">
        <f t="shared" ca="1" si="65"/>
        <v>#N/A</v>
      </c>
      <c r="M92" s="44" t="e">
        <f t="shared" ca="1" si="65"/>
        <v>#N/A</v>
      </c>
    </row>
    <row r="93" spans="1:13" ht="15.6">
      <c r="A93" s="83"/>
      <c r="B93" s="86"/>
      <c r="C93" s="15" t="s">
        <v>85</v>
      </c>
      <c r="D93" s="44" t="e">
        <f ca="1">IF(D$63&gt;0,COUNTIFS(INDIRECT($D$59&amp;"!$ag$4:$ag$250"),"NO",INDIRECT($D$59&amp;"!$E$4:$E$250"),"&lt;="&amp;D$62,INDIRECT($D$59&amp;"!$E$4:$E$250"),"&gt;="&amp;D$61,INDIRECT($D$59&amp;"!$C$4:$C$250"),$C$1),NA())</f>
        <v>#N/A</v>
      </c>
      <c r="E93" s="44" t="e">
        <f t="shared" ref="E93:H93" ca="1" si="66">IF(E$63&gt;0,COUNTIFS(INDIRECT($D$59&amp;"!$ag$4:$ag$250"),"NO",INDIRECT($D$59&amp;"!$E$4:$E$250"),"&lt;="&amp;E$62,INDIRECT($D$59&amp;"!$E$4:$E$250"),"&gt;="&amp;E$61,INDIRECT($D$59&amp;"!$C$4:$C$250"),$C$1),NA())</f>
        <v>#N/A</v>
      </c>
      <c r="F93" s="44" t="e">
        <f t="shared" ca="1" si="66"/>
        <v>#N/A</v>
      </c>
      <c r="G93" s="44" t="e">
        <f t="shared" ca="1" si="66"/>
        <v>#N/A</v>
      </c>
      <c r="H93" s="44" t="e">
        <f t="shared" ca="1" si="66"/>
        <v>#N/A</v>
      </c>
      <c r="I93" s="44" t="e">
        <f ca="1">IF(I$63&gt;0,COUNTIFS(INDIRECT($I$59&amp;"!$ag$4:$ag$250"),"NO",INDIRECT($I$59&amp;"!$E$4:$E$250"),"&lt;="&amp;I$62,INDIRECT($I$59&amp;"!$E$4:$E$250"),"&gt;="&amp;I$61,INDIRECT($I$59&amp;"!$C$4:$C$250"),$C$1),NA())</f>
        <v>#N/A</v>
      </c>
      <c r="J93" s="44" t="e">
        <f t="shared" ref="J93:M93" ca="1" si="67">IF(J$63&gt;0,COUNTIFS(INDIRECT($I$59&amp;"!$ag$4:$ag$250"),"NO",INDIRECT($I$59&amp;"!$E$4:$E$250"),"&lt;="&amp;J$62,INDIRECT($I$59&amp;"!$E$4:$E$250"),"&gt;="&amp;J$61,INDIRECT($I$59&amp;"!$C$4:$C$250"),$C$1),NA())</f>
        <v>#N/A</v>
      </c>
      <c r="K93" s="44" t="e">
        <f t="shared" ca="1" si="67"/>
        <v>#N/A</v>
      </c>
      <c r="L93" s="44" t="e">
        <f t="shared" ca="1" si="67"/>
        <v>#N/A</v>
      </c>
      <c r="M93" s="44" t="e">
        <f t="shared" ca="1" si="67"/>
        <v>#N/A</v>
      </c>
    </row>
    <row r="94" spans="1:13" ht="15.6">
      <c r="A94" s="83"/>
      <c r="B94" s="86"/>
      <c r="C94" s="15" t="s">
        <v>86</v>
      </c>
      <c r="D94" s="44" t="e">
        <f ca="1">IF(D$63&gt;0,COUNTIFS(INDIRECT($D$59&amp;"!$ah$4:$ah$250"),"NO",INDIRECT($D$59&amp;"!$E$4:$E$250"),"&lt;="&amp;D$62,INDIRECT($D$59&amp;"!$E$4:$E$250"),"&gt;="&amp;D$61,INDIRECT($D$59&amp;"!$C$4:$C$250"),$C$1),NA())</f>
        <v>#N/A</v>
      </c>
      <c r="E94" s="44" t="e">
        <f t="shared" ref="E94:H94" ca="1" si="68">IF(E$63&gt;0,COUNTIFS(INDIRECT($D$59&amp;"!$ah$4:$ah$250"),"NO",INDIRECT($D$59&amp;"!$E$4:$E$250"),"&lt;="&amp;E$62,INDIRECT($D$59&amp;"!$E$4:$E$250"),"&gt;="&amp;E$61,INDIRECT($D$59&amp;"!$C$4:$C$250"),$C$1),NA())</f>
        <v>#N/A</v>
      </c>
      <c r="F94" s="44" t="e">
        <f t="shared" ca="1" si="68"/>
        <v>#N/A</v>
      </c>
      <c r="G94" s="44" t="e">
        <f t="shared" ca="1" si="68"/>
        <v>#N/A</v>
      </c>
      <c r="H94" s="44" t="e">
        <f t="shared" ca="1" si="68"/>
        <v>#N/A</v>
      </c>
      <c r="I94" s="44" t="e">
        <f ca="1">IF(I$63&gt;0,COUNTIFS(INDIRECT($I$59&amp;"!$ah$4:$ah$250"),"NO",INDIRECT($I$59&amp;"!$E$4:$E$250"),"&lt;="&amp;I$62,INDIRECT($I$59&amp;"!$E$4:$E$250"),"&gt;="&amp;I$61,INDIRECT($I$59&amp;"!$C$4:$C$250"),$C$1),NA())</f>
        <v>#N/A</v>
      </c>
      <c r="J94" s="44" t="e">
        <f t="shared" ref="J94:M94" ca="1" si="69">IF(J$63&gt;0,COUNTIFS(INDIRECT($I$59&amp;"!$ah$4:$ah$250"),"NO",INDIRECT($I$59&amp;"!$E$4:$E$250"),"&lt;="&amp;J$62,INDIRECT($I$59&amp;"!$E$4:$E$250"),"&gt;="&amp;J$61,INDIRECT($I$59&amp;"!$C$4:$C$250"),$C$1),NA())</f>
        <v>#N/A</v>
      </c>
      <c r="K94" s="44" t="e">
        <f t="shared" ca="1" si="69"/>
        <v>#N/A</v>
      </c>
      <c r="L94" s="44" t="e">
        <f t="shared" ca="1" si="69"/>
        <v>#N/A</v>
      </c>
      <c r="M94" s="44" t="e">
        <f t="shared" ca="1" si="69"/>
        <v>#N/A</v>
      </c>
    </row>
    <row r="95" spans="1:13" ht="43.2">
      <c r="A95" s="83"/>
      <c r="B95" s="86"/>
      <c r="C95" s="58" t="s">
        <v>87</v>
      </c>
      <c r="D95" s="44" t="e">
        <f ca="1">IF(D$63&gt;0,COUNTIFS(INDIRECT($D$59&amp;"!$ai$4:$ai$250"),"NO",INDIRECT($D$59&amp;"!$E$4:$E$250"),"&lt;="&amp;D$62,INDIRECT($D$59&amp;"!$E$4:$E$250"),"&gt;="&amp;D$61,INDIRECT($D$59&amp;"!$C$4:$C$250"),$C$1),NA())</f>
        <v>#N/A</v>
      </c>
      <c r="E95" s="44" t="e">
        <f t="shared" ref="E95:H95" ca="1" si="70">IF(E$63&gt;0,COUNTIFS(INDIRECT($D$59&amp;"!$ai$4:$ai$250"),"NO",INDIRECT($D$59&amp;"!$E$4:$E$250"),"&lt;="&amp;E$62,INDIRECT($D$59&amp;"!$E$4:$E$250"),"&gt;="&amp;E$61,INDIRECT($D$59&amp;"!$C$4:$C$250"),$C$1),NA())</f>
        <v>#N/A</v>
      </c>
      <c r="F95" s="44" t="e">
        <f t="shared" ca="1" si="70"/>
        <v>#N/A</v>
      </c>
      <c r="G95" s="44" t="e">
        <f t="shared" ca="1" si="70"/>
        <v>#N/A</v>
      </c>
      <c r="H95" s="44" t="e">
        <f t="shared" ca="1" si="70"/>
        <v>#N/A</v>
      </c>
      <c r="I95" s="44" t="e">
        <f ca="1">IF(I$63&gt;0,COUNTIFS(INDIRECT($I$59&amp;"!$ai$4:$ai$250"),"NO",INDIRECT($I$59&amp;"!$E$4:$E$250"),"&lt;="&amp;I$62,INDIRECT($I$59&amp;"!$E$4:$E$250"),"&gt;="&amp;I$61,INDIRECT($I$59&amp;"!$C$4:$C$250"),$C$1),NA())</f>
        <v>#N/A</v>
      </c>
      <c r="J95" s="44" t="e">
        <f t="shared" ref="J95:M95" ca="1" si="71">IF(J$63&gt;0,COUNTIFS(INDIRECT($I$59&amp;"!$ai$4:$ai$250"),"NO",INDIRECT($I$59&amp;"!$E$4:$E$250"),"&lt;="&amp;J$62,INDIRECT($I$59&amp;"!$E$4:$E$250"),"&gt;="&amp;J$61,INDIRECT($I$59&amp;"!$C$4:$C$250"),$C$1),NA())</f>
        <v>#N/A</v>
      </c>
      <c r="K95" s="44" t="e">
        <f t="shared" ca="1" si="71"/>
        <v>#N/A</v>
      </c>
      <c r="L95" s="44" t="e">
        <f t="shared" ca="1" si="71"/>
        <v>#N/A</v>
      </c>
      <c r="M95" s="44" t="e">
        <f t="shared" ca="1" si="71"/>
        <v>#N/A</v>
      </c>
    </row>
    <row r="96" spans="1:13" ht="28.8">
      <c r="A96" s="84"/>
      <c r="B96" s="86"/>
      <c r="C96" s="15" t="s">
        <v>88</v>
      </c>
      <c r="D96" s="44" t="e">
        <f ca="1">IF(D$63&gt;0,COUNTIFS(INDIRECT($D$59&amp;"!$aj$4:$aj$250"),"NO",INDIRECT($D$59&amp;"!$E$4:$E$250"),"&lt;="&amp;D$62,INDIRECT($D$59&amp;"!$E$4:$E$250"),"&gt;="&amp;D$61,INDIRECT($D$59&amp;"!$C$4:$C$250"),$C$1),NA())</f>
        <v>#N/A</v>
      </c>
      <c r="E96" s="44" t="e">
        <f t="shared" ref="E96:H96" ca="1" si="72">IF(E$63&gt;0,COUNTIFS(INDIRECT($D$59&amp;"!$aj$4:$aj$250"),"NO",INDIRECT($D$59&amp;"!$E$4:$E$250"),"&lt;="&amp;E$62,INDIRECT($D$59&amp;"!$E$4:$E$250"),"&gt;="&amp;E$61,INDIRECT($D$59&amp;"!$C$4:$C$250"),$C$1),NA())</f>
        <v>#N/A</v>
      </c>
      <c r="F96" s="44" t="e">
        <f t="shared" ca="1" si="72"/>
        <v>#N/A</v>
      </c>
      <c r="G96" s="44" t="e">
        <f t="shared" ca="1" si="72"/>
        <v>#N/A</v>
      </c>
      <c r="H96" s="44" t="e">
        <f t="shared" ca="1" si="72"/>
        <v>#N/A</v>
      </c>
      <c r="I96" s="44" t="e">
        <f ca="1">IF(I$63&gt;0,COUNTIFS(INDIRECT($I$59&amp;"!$aj$4:$aj$250"),"NO",INDIRECT($I$59&amp;"!$E$4:$E$250"),"&lt;="&amp;I$62,INDIRECT($I$59&amp;"!$E$4:$E$250"),"&gt;="&amp;I$61,INDIRECT($I$59&amp;"!$C$4:$C$250"),$C$1),NA())</f>
        <v>#N/A</v>
      </c>
      <c r="J96" s="44" t="e">
        <f t="shared" ref="J96:M96" ca="1" si="73">IF(J$63&gt;0,COUNTIFS(INDIRECT($I$59&amp;"!$aj$4:$aj$250"),"NO",INDIRECT($I$59&amp;"!$E$4:$E$250"),"&lt;="&amp;J$62,INDIRECT($I$59&amp;"!$E$4:$E$250"),"&gt;="&amp;J$61,INDIRECT($I$59&amp;"!$C$4:$C$250"),$C$1),NA())</f>
        <v>#N/A</v>
      </c>
      <c r="K96" s="44" t="e">
        <f t="shared" ca="1" si="73"/>
        <v>#N/A</v>
      </c>
      <c r="L96" s="44" t="e">
        <f t="shared" ca="1" si="73"/>
        <v>#N/A</v>
      </c>
      <c r="M96" s="44" t="e">
        <f t="shared" ca="1" si="73"/>
        <v>#N/A</v>
      </c>
    </row>
    <row r="97" spans="1:13" ht="57.6">
      <c r="A97" s="75" t="s">
        <v>89</v>
      </c>
      <c r="B97" s="75"/>
      <c r="C97" s="15" t="s">
        <v>90</v>
      </c>
      <c r="D97" s="44" t="e">
        <f ca="1">IF(D$63&gt;0,COUNTIFS(INDIRECT($D$59&amp;"!$ak$4:$ak$250"),"NO",INDIRECT($D$59&amp;"!$E$4:$E$250"),"&lt;="&amp;D$62,INDIRECT($D$59&amp;"!$E$4:$E$250"),"&gt;="&amp;D$61,INDIRECT($D$59&amp;"!$C$4:$C$250"),$C$1),NA())</f>
        <v>#N/A</v>
      </c>
      <c r="E97" s="44" t="e">
        <f t="shared" ref="E97:H97" ca="1" si="74">IF(E$63&gt;0,COUNTIFS(INDIRECT($D$59&amp;"!$ak$4:$ak$250"),"NO",INDIRECT($D$59&amp;"!$E$4:$E$250"),"&lt;="&amp;E$62,INDIRECT($D$59&amp;"!$E$4:$E$250"),"&gt;="&amp;E$61,INDIRECT($D$59&amp;"!$C$4:$C$250"),$C$1),NA())</f>
        <v>#N/A</v>
      </c>
      <c r="F97" s="44" t="e">
        <f t="shared" ca="1" si="74"/>
        <v>#N/A</v>
      </c>
      <c r="G97" s="44" t="e">
        <f t="shared" ca="1" si="74"/>
        <v>#N/A</v>
      </c>
      <c r="H97" s="44" t="e">
        <f t="shared" ca="1" si="74"/>
        <v>#N/A</v>
      </c>
      <c r="I97" s="44" t="e">
        <f ca="1">IF(I$63&gt;0,COUNTIFS(INDIRECT($I$59&amp;"!$ak$4:$ak$250"),"NO",INDIRECT($I$59&amp;"!$E$4:$E$250"),"&lt;="&amp;I$62,INDIRECT($I$59&amp;"!$E$4:$E$250"),"&gt;="&amp;I$61,INDIRECT($I$59&amp;"!$C$4:$C$250"),$C$1),NA())</f>
        <v>#N/A</v>
      </c>
      <c r="J97" s="44" t="e">
        <f t="shared" ref="J97:M97" ca="1" si="75">IF(J$63&gt;0,COUNTIFS(INDIRECT($I$59&amp;"!$ak$4:$ak$250"),"NO",INDIRECT($I$59&amp;"!$E$4:$E$250"),"&lt;="&amp;J$62,INDIRECT($I$59&amp;"!$E$4:$E$250"),"&gt;="&amp;J$61,INDIRECT($I$59&amp;"!$C$4:$C$250"),$C$1),NA())</f>
        <v>#N/A</v>
      </c>
      <c r="K97" s="44" t="e">
        <f t="shared" ca="1" si="75"/>
        <v>#N/A</v>
      </c>
      <c r="L97" s="44" t="e">
        <f t="shared" ca="1" si="75"/>
        <v>#N/A</v>
      </c>
      <c r="M97" s="44" t="e">
        <f t="shared" ca="1" si="75"/>
        <v>#N/A</v>
      </c>
    </row>
    <row r="98" spans="1:13" ht="43.2">
      <c r="A98" s="75"/>
      <c r="B98" s="75"/>
      <c r="C98" s="15" t="s">
        <v>91</v>
      </c>
      <c r="D98" s="44" t="e">
        <f ca="1">IF(D$63&gt;0,COUNTIFS(INDIRECT($D$59&amp;"!$al$4:$al$250"),"NO",INDIRECT($D$59&amp;"!$E$4:$E$250"),"&lt;="&amp;D$62,INDIRECT($D$59&amp;"!$E$4:$E$250"),"&gt;="&amp;D$61,INDIRECT($D$59&amp;"!$C$4:$C$250"),$C$1),NA())</f>
        <v>#N/A</v>
      </c>
      <c r="E98" s="44" t="e">
        <f t="shared" ref="E98:H98" ca="1" si="76">IF(E$63&gt;0,COUNTIFS(INDIRECT($D$59&amp;"!$al$4:$al$250"),"NO",INDIRECT($D$59&amp;"!$E$4:$E$250"),"&lt;="&amp;E$62,INDIRECT($D$59&amp;"!$E$4:$E$250"),"&gt;="&amp;E$61,INDIRECT($D$59&amp;"!$C$4:$C$250"),$C$1),NA())</f>
        <v>#N/A</v>
      </c>
      <c r="F98" s="44" t="e">
        <f t="shared" ca="1" si="76"/>
        <v>#N/A</v>
      </c>
      <c r="G98" s="44" t="e">
        <f t="shared" ca="1" si="76"/>
        <v>#N/A</v>
      </c>
      <c r="H98" s="44" t="e">
        <f t="shared" ca="1" si="76"/>
        <v>#N/A</v>
      </c>
      <c r="I98" s="44" t="e">
        <f ca="1">IF(I$63&gt;0,COUNTIFS(INDIRECT($I$59&amp;"!$al$4:$al$250"),"NO",INDIRECT($I$59&amp;"!$E$4:$E$250"),"&lt;="&amp;I$62,INDIRECT($I$59&amp;"!$E$4:$E$250"),"&gt;="&amp;I$61,INDIRECT($I$59&amp;"!$C$4:$C$250"),$C$1),NA())</f>
        <v>#N/A</v>
      </c>
      <c r="J98" s="44" t="e">
        <f t="shared" ref="J98:M98" ca="1" si="77">IF(J$63&gt;0,COUNTIFS(INDIRECT($I$59&amp;"!$al$4:$al$250"),"NO",INDIRECT($I$59&amp;"!$E$4:$E$250"),"&lt;="&amp;J$62,INDIRECT($I$59&amp;"!$E$4:$E$250"),"&gt;="&amp;J$61,INDIRECT($I$59&amp;"!$C$4:$C$250"),$C$1),NA())</f>
        <v>#N/A</v>
      </c>
      <c r="K98" s="44" t="e">
        <f t="shared" ca="1" si="77"/>
        <v>#N/A</v>
      </c>
      <c r="L98" s="44" t="e">
        <f t="shared" ca="1" si="77"/>
        <v>#N/A</v>
      </c>
      <c r="M98" s="44" t="e">
        <f t="shared" ca="1" si="77"/>
        <v>#N/A</v>
      </c>
    </row>
    <row r="100" spans="1:13">
      <c r="D100" s="39" t="str">
        <f>TEXT(D61,"mm/dd")&amp;" - "&amp;TEXT(D62,"mm/dd")</f>
        <v xml:space="preserve"> - </v>
      </c>
      <c r="E100" s="39" t="str">
        <f t="shared" ref="E100:M100" si="78">TEXT(E61,"mm/dd")&amp;" - "&amp;TEXT(E62,"mm/dd")</f>
        <v xml:space="preserve"> - </v>
      </c>
      <c r="F100" s="39" t="str">
        <f t="shared" si="78"/>
        <v xml:space="preserve"> - </v>
      </c>
      <c r="G100" s="39" t="str">
        <f t="shared" si="78"/>
        <v xml:space="preserve"> - </v>
      </c>
      <c r="H100" s="39" t="str">
        <f t="shared" si="78"/>
        <v xml:space="preserve"> - </v>
      </c>
      <c r="I100" s="39" t="str">
        <f t="shared" si="78"/>
        <v xml:space="preserve"> - </v>
      </c>
      <c r="J100" s="39" t="str">
        <f t="shared" si="78"/>
        <v xml:space="preserve"> - </v>
      </c>
      <c r="K100" s="39" t="str">
        <f t="shared" si="78"/>
        <v xml:space="preserve"> - </v>
      </c>
      <c r="L100" s="39" t="str">
        <f t="shared" si="78"/>
        <v xml:space="preserve"> - </v>
      </c>
      <c r="M100" s="39" t="str">
        <f t="shared" si="78"/>
        <v xml:space="preserve"> - </v>
      </c>
    </row>
  </sheetData>
  <mergeCells count="27">
    <mergeCell ref="A97:B98"/>
    <mergeCell ref="D59:H59"/>
    <mergeCell ref="I59:M59"/>
    <mergeCell ref="A1:B1"/>
    <mergeCell ref="A4:C5"/>
    <mergeCell ref="A6:B9"/>
    <mergeCell ref="A2:H2"/>
    <mergeCell ref="A10:B11"/>
    <mergeCell ref="A12:B13"/>
    <mergeCell ref="A14:B21"/>
    <mergeCell ref="A22:A39"/>
    <mergeCell ref="B22:B26"/>
    <mergeCell ref="B27:B32"/>
    <mergeCell ref="B34:B39"/>
    <mergeCell ref="D60:H60"/>
    <mergeCell ref="I60:M60"/>
    <mergeCell ref="A61:B62"/>
    <mergeCell ref="A63:B66"/>
    <mergeCell ref="A60:C60"/>
    <mergeCell ref="A40:B41"/>
    <mergeCell ref="A67:B68"/>
    <mergeCell ref="A69:B70"/>
    <mergeCell ref="A71:B78"/>
    <mergeCell ref="A79:A96"/>
    <mergeCell ref="B79:B83"/>
    <mergeCell ref="B84:B89"/>
    <mergeCell ref="B91:B96"/>
  </mergeCells>
  <conditionalFormatting sqref="D6:O41">
    <cfRule type="expression" dxfId="516" priority="16">
      <formula>ISERROR(D6)</formula>
    </cfRule>
  </conditionalFormatting>
  <conditionalFormatting sqref="D8:O8">
    <cfRule type="expression" dxfId="515" priority="13">
      <formula>ISERROR(D8)</formula>
    </cfRule>
  </conditionalFormatting>
  <conditionalFormatting sqref="D9:O9">
    <cfRule type="expression" dxfId="514" priority="12">
      <formula>ISERROR(D9)</formula>
    </cfRule>
  </conditionalFormatting>
  <conditionalFormatting sqref="D10:O41">
    <cfRule type="dataBar" priority="2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{625BF35E-B431-4F91-8160-33EED432B5DA}</x14:id>
        </ext>
      </extLst>
    </cfRule>
  </conditionalFormatting>
  <conditionalFormatting sqref="D67:M98">
    <cfRule type="expression" dxfId="513" priority="8">
      <formula>ISERROR(D67)</formula>
    </cfRule>
  </conditionalFormatting>
  <conditionalFormatting sqref="D65:M65">
    <cfRule type="expression" dxfId="512" priority="7">
      <formula>ISERROR(D65)</formula>
    </cfRule>
  </conditionalFormatting>
  <conditionalFormatting sqref="D65:M65">
    <cfRule type="expression" dxfId="511" priority="6">
      <formula>ISERROR(D65)</formula>
    </cfRule>
  </conditionalFormatting>
  <conditionalFormatting sqref="D66:M66">
    <cfRule type="expression" dxfId="510" priority="5">
      <formula>ISERROR(D66)</formula>
    </cfRule>
  </conditionalFormatting>
  <conditionalFormatting sqref="D66:M66">
    <cfRule type="expression" dxfId="509" priority="4">
      <formula>ISERROR(D66)</formula>
    </cfRule>
  </conditionalFormatting>
  <conditionalFormatting sqref="D63:M64">
    <cfRule type="expression" dxfId="508" priority="1">
      <formula>ISERROR(D63)</formula>
    </cfRule>
  </conditionalFormatting>
  <conditionalFormatting sqref="D67:M98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{A14AFEBA-24E1-4C4D-81F4-004BDBB40D9B}</x14:id>
        </ext>
      </extLst>
    </cfRule>
  </conditionalFormatting>
  <dataValidations count="2">
    <dataValidation type="list" allowBlank="1" showInputMessage="1" showErrorMessage="1" sqref="C1" xr:uid="{3A2F519E-B73E-4055-B9C4-A13C8BF9D5C1}">
      <formula1>JOB_LIST</formula1>
    </dataValidation>
    <dataValidation type="list" allowBlank="1" showInputMessage="1" showErrorMessage="1" sqref="D60:M60" xr:uid="{EC3C8477-ACFB-4CD6-A8CB-4F5426552E4B}">
      <formula1>month_list</formula1>
    </dataValidation>
  </dataValidations>
  <pageMargins left="0.7" right="0.7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5BF35E-B431-4F91-8160-33EED432B5D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D10:O41</xm:sqref>
        </x14:conditionalFormatting>
        <x14:conditionalFormatting xmlns:xm="http://schemas.microsoft.com/office/excel/2006/main">
          <x14:cfRule type="dataBar" id="{A14AFEBA-24E1-4C4D-81F4-004BDBB40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D67:M98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15DA-BCB5-4475-8581-649B267E754C}">
  <sheetPr>
    <tabColor theme="8" tint="0.79998168889431442"/>
    <pageSetUpPr fitToPage="1"/>
  </sheetPr>
  <dimension ref="A1:O100"/>
  <sheetViews>
    <sheetView zoomScaleNormal="100" workbookViewId="0">
      <pane ySplit="1" topLeftCell="A2" activePane="bottomLeft" state="frozen"/>
      <selection sqref="A1:L1"/>
      <selection pane="bottomLeft" activeCell="J11" sqref="J11"/>
    </sheetView>
  </sheetViews>
  <sheetFormatPr defaultColWidth="8.88671875" defaultRowHeight="14.4"/>
  <cols>
    <col min="1" max="1" width="13.6640625" style="12" customWidth="1"/>
    <col min="2" max="2" width="14.109375" style="12" customWidth="1"/>
    <col min="3" max="3" width="33.5546875" style="13" customWidth="1"/>
    <col min="4" max="15" width="10.6640625" style="12" customWidth="1"/>
    <col min="16" max="16384" width="8.88671875" style="12"/>
  </cols>
  <sheetData>
    <row r="1" spans="1:15" s="31" customFormat="1" ht="16.8">
      <c r="A1" s="98" t="s">
        <v>97</v>
      </c>
      <c r="B1" s="98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6.2" customHeight="1">
      <c r="A2" s="96" t="str">
        <f>"NURSING HOME RATES BY LOCATION: "&amp;C1</f>
        <v xml:space="preserve">NURSING HOME RATES BY LOCATION: </v>
      </c>
      <c r="B2" s="96"/>
      <c r="C2" s="96"/>
      <c r="D2" s="96"/>
      <c r="E2" s="96"/>
      <c r="F2" s="96"/>
      <c r="G2" s="96"/>
      <c r="H2" s="96"/>
      <c r="I2" s="45"/>
      <c r="J2" s="45"/>
      <c r="K2" s="45"/>
      <c r="L2" s="45"/>
      <c r="M2" s="45"/>
      <c r="N2" s="45"/>
      <c r="O2" s="45"/>
    </row>
    <row r="4" spans="1:15">
      <c r="A4" s="97" t="s">
        <v>33</v>
      </c>
      <c r="B4" s="97"/>
      <c r="C4" s="97"/>
      <c r="D4" s="17" t="s">
        <v>34</v>
      </c>
      <c r="E4" s="17" t="s">
        <v>35</v>
      </c>
      <c r="F4" s="17" t="s">
        <v>36</v>
      </c>
      <c r="G4" s="17" t="s">
        <v>37</v>
      </c>
      <c r="H4" s="17" t="s">
        <v>38</v>
      </c>
      <c r="I4" s="17" t="s">
        <v>39</v>
      </c>
      <c r="J4" s="17" t="s">
        <v>40</v>
      </c>
      <c r="K4" s="17" t="s">
        <v>41</v>
      </c>
      <c r="L4" s="17" t="s">
        <v>42</v>
      </c>
      <c r="M4" s="17" t="s">
        <v>43</v>
      </c>
      <c r="N4" s="17" t="s">
        <v>44</v>
      </c>
      <c r="O4" s="17" t="s">
        <v>45</v>
      </c>
    </row>
    <row r="5" spans="1:15" ht="18.600000000000001" customHeight="1">
      <c r="A5" s="97"/>
      <c r="B5" s="97"/>
      <c r="C5" s="97"/>
      <c r="D5" s="16" t="str">
        <f>IF(INSTRUCTIONS!B17="",D4,INSTRUCTIONS!B17)</f>
        <v>Month_1</v>
      </c>
      <c r="E5" s="16" t="str">
        <f>IF(D5=D4,E4,IF(MONTH(D5)=12,DATE(YEAR(D5)+1,1,1),DATE(YEAR(D5),MONTH(D5)+1,1)))</f>
        <v>Month_2</v>
      </c>
      <c r="F5" s="16" t="str">
        <f t="shared" ref="F5:O5" si="0">IF(E5=E4,F4,IF(MONTH(E5)=12,DATE(YEAR(E5)+1,1,1),DATE(YEAR(E5),MONTH(E5)+1,1)))</f>
        <v>Month_3</v>
      </c>
      <c r="G5" s="16" t="str">
        <f t="shared" si="0"/>
        <v>Month_4</v>
      </c>
      <c r="H5" s="16" t="str">
        <f t="shared" si="0"/>
        <v>Month_5</v>
      </c>
      <c r="I5" s="16" t="str">
        <f t="shared" si="0"/>
        <v>Month_6</v>
      </c>
      <c r="J5" s="16" t="str">
        <f t="shared" si="0"/>
        <v>Month_7</v>
      </c>
      <c r="K5" s="16" t="str">
        <f t="shared" si="0"/>
        <v>Month_8</v>
      </c>
      <c r="L5" s="16" t="str">
        <f t="shared" si="0"/>
        <v>Month_9</v>
      </c>
      <c r="M5" s="16" t="str">
        <f t="shared" si="0"/>
        <v>Month_10</v>
      </c>
      <c r="N5" s="16" t="str">
        <f t="shared" si="0"/>
        <v>Month_11</v>
      </c>
      <c r="O5" s="16" t="str">
        <f t="shared" si="0"/>
        <v>Month_12</v>
      </c>
    </row>
    <row r="6" spans="1:15" ht="14.4" customHeight="1">
      <c r="A6" s="89" t="s">
        <v>46</v>
      </c>
      <c r="B6" s="90"/>
      <c r="C6" s="15" t="s">
        <v>47</v>
      </c>
      <c r="D6" s="18">
        <f t="shared" ref="D6:O6" ca="1" si="1">COUNTIFS(INDIRECT(D$4&amp;"!$AM$4:$AM$250"),"&gt;=0",INDIRECT(D$4&amp;"!$D$4:$D$250"),$C$1)</f>
        <v>0</v>
      </c>
      <c r="E6" s="18">
        <f t="shared" ca="1" si="1"/>
        <v>0</v>
      </c>
      <c r="F6" s="18">
        <f t="shared" ca="1" si="1"/>
        <v>0</v>
      </c>
      <c r="G6" s="18">
        <f t="shared" ca="1" si="1"/>
        <v>0</v>
      </c>
      <c r="H6" s="18">
        <f t="shared" ca="1" si="1"/>
        <v>0</v>
      </c>
      <c r="I6" s="18">
        <f t="shared" ca="1" si="1"/>
        <v>0</v>
      </c>
      <c r="J6" s="18">
        <f t="shared" ca="1" si="1"/>
        <v>0</v>
      </c>
      <c r="K6" s="18">
        <f t="shared" ca="1" si="1"/>
        <v>0</v>
      </c>
      <c r="L6" s="18">
        <f t="shared" ca="1" si="1"/>
        <v>0</v>
      </c>
      <c r="M6" s="18">
        <f t="shared" ca="1" si="1"/>
        <v>0</v>
      </c>
      <c r="N6" s="18">
        <f t="shared" ca="1" si="1"/>
        <v>0</v>
      </c>
      <c r="O6" s="18">
        <f t="shared" ca="1" si="1"/>
        <v>0</v>
      </c>
    </row>
    <row r="7" spans="1:15" ht="14.4" customHeight="1">
      <c r="A7" s="90"/>
      <c r="B7" s="90"/>
      <c r="C7" s="15" t="s">
        <v>48</v>
      </c>
      <c r="D7" s="18">
        <f t="shared" ref="D7:O7" ca="1" si="2">COUNTIFS(INDIRECT(D$4&amp;"!$AM$4:$AM$250"),"=0",INDIRECT(D$4&amp;"!$D$4:$D$250"),$C$1)</f>
        <v>0</v>
      </c>
      <c r="E7" s="18">
        <f t="shared" ca="1" si="2"/>
        <v>0</v>
      </c>
      <c r="F7" s="18">
        <f t="shared" ca="1" si="2"/>
        <v>0</v>
      </c>
      <c r="G7" s="18">
        <f t="shared" ca="1" si="2"/>
        <v>0</v>
      </c>
      <c r="H7" s="18">
        <f t="shared" ca="1" si="2"/>
        <v>0</v>
      </c>
      <c r="I7" s="18">
        <f t="shared" ca="1" si="2"/>
        <v>0</v>
      </c>
      <c r="J7" s="18">
        <f t="shared" ca="1" si="2"/>
        <v>0</v>
      </c>
      <c r="K7" s="18">
        <f t="shared" ca="1" si="2"/>
        <v>0</v>
      </c>
      <c r="L7" s="18">
        <f t="shared" ca="1" si="2"/>
        <v>0</v>
      </c>
      <c r="M7" s="18">
        <f t="shared" ca="1" si="2"/>
        <v>0</v>
      </c>
      <c r="N7" s="18">
        <f t="shared" ca="1" si="2"/>
        <v>0</v>
      </c>
      <c r="O7" s="18">
        <f t="shared" ca="1" si="2"/>
        <v>0</v>
      </c>
    </row>
    <row r="8" spans="1:15" ht="15.6">
      <c r="A8" s="90"/>
      <c r="B8" s="90"/>
      <c r="C8" s="19" t="s">
        <v>49</v>
      </c>
      <c r="D8" s="20" t="e">
        <f ca="1">IFERROR(D7/D6,NA())</f>
        <v>#N/A</v>
      </c>
      <c r="E8" s="20" t="e">
        <f t="shared" ref="E8:O8" ca="1" si="3">IFERROR(E7/E6,NA())</f>
        <v>#N/A</v>
      </c>
      <c r="F8" s="20" t="e">
        <f t="shared" ca="1" si="3"/>
        <v>#N/A</v>
      </c>
      <c r="G8" s="20" t="e">
        <f t="shared" ca="1" si="3"/>
        <v>#N/A</v>
      </c>
      <c r="H8" s="20" t="e">
        <f t="shared" ca="1" si="3"/>
        <v>#N/A</v>
      </c>
      <c r="I8" s="20" t="e">
        <f t="shared" ca="1" si="3"/>
        <v>#N/A</v>
      </c>
      <c r="J8" s="20" t="e">
        <f t="shared" ca="1" si="3"/>
        <v>#N/A</v>
      </c>
      <c r="K8" s="20" t="e">
        <f t="shared" ca="1" si="3"/>
        <v>#N/A</v>
      </c>
      <c r="L8" s="20" t="e">
        <f t="shared" ca="1" si="3"/>
        <v>#N/A</v>
      </c>
      <c r="M8" s="20" t="e">
        <f t="shared" ca="1" si="3"/>
        <v>#N/A</v>
      </c>
      <c r="N8" s="20" t="e">
        <f t="shared" ca="1" si="3"/>
        <v>#N/A</v>
      </c>
      <c r="O8" s="20" t="e">
        <f t="shared" ca="1" si="3"/>
        <v>#N/A</v>
      </c>
    </row>
    <row r="9" spans="1:15" ht="15.6">
      <c r="A9" s="90"/>
      <c r="B9" s="90"/>
      <c r="C9" s="21" t="s">
        <v>50</v>
      </c>
      <c r="D9" s="22" t="e">
        <f t="shared" ref="D9:O9" ca="1" si="4">IFERROR(AVERAGEIF(INDIRECT(D$4&amp;"!$D$4:$D$250"),$C$1,INDIRECT(D$4&amp;"!$AM$4:$AM$250")),NA())</f>
        <v>#N/A</v>
      </c>
      <c r="E9" s="22" t="e">
        <f t="shared" ca="1" si="4"/>
        <v>#N/A</v>
      </c>
      <c r="F9" s="22" t="e">
        <f t="shared" ca="1" si="4"/>
        <v>#N/A</v>
      </c>
      <c r="G9" s="22" t="e">
        <f t="shared" ca="1" si="4"/>
        <v>#N/A</v>
      </c>
      <c r="H9" s="22" t="e">
        <f t="shared" ca="1" si="4"/>
        <v>#N/A</v>
      </c>
      <c r="I9" s="22" t="e">
        <f t="shared" ca="1" si="4"/>
        <v>#N/A</v>
      </c>
      <c r="J9" s="22" t="e">
        <f t="shared" ca="1" si="4"/>
        <v>#N/A</v>
      </c>
      <c r="K9" s="22" t="e">
        <f t="shared" ca="1" si="4"/>
        <v>#N/A</v>
      </c>
      <c r="L9" s="22" t="e">
        <f t="shared" ca="1" si="4"/>
        <v>#N/A</v>
      </c>
      <c r="M9" s="22" t="e">
        <f t="shared" ca="1" si="4"/>
        <v>#N/A</v>
      </c>
      <c r="N9" s="22" t="e">
        <f t="shared" ca="1" si="4"/>
        <v>#N/A</v>
      </c>
      <c r="O9" s="22" t="e">
        <f t="shared" ca="1" si="4"/>
        <v>#N/A</v>
      </c>
    </row>
    <row r="10" spans="1:15" ht="28.95" customHeight="1">
      <c r="A10" s="76" t="s">
        <v>51</v>
      </c>
      <c r="B10" s="77"/>
      <c r="C10" s="15" t="s">
        <v>52</v>
      </c>
      <c r="D10" s="23" t="e">
        <f ca="1">IF(D$6&gt;0,COUNTIFS(INDIRECT(D$4&amp;"!$g$4:$g$250"),"NO",INDIRECT(D$4&amp;"!$D$4:$D$250"),$C$1),NA())</f>
        <v>#N/A</v>
      </c>
      <c r="E10" s="23" t="e">
        <f t="shared" ref="E10:O10" ca="1" si="5">IF(E$6&gt;0,COUNTIFS(INDIRECT(E$4&amp;"!$g$4:$g$250"),"NO",INDIRECT(E$4&amp;"!$D$4:$D$250"),$C$1),NA())</f>
        <v>#N/A</v>
      </c>
      <c r="F10" s="23" t="e">
        <f t="shared" ca="1" si="5"/>
        <v>#N/A</v>
      </c>
      <c r="G10" s="23" t="e">
        <f t="shared" ca="1" si="5"/>
        <v>#N/A</v>
      </c>
      <c r="H10" s="23" t="e">
        <f t="shared" ca="1" si="5"/>
        <v>#N/A</v>
      </c>
      <c r="I10" s="23" t="e">
        <f t="shared" ca="1" si="5"/>
        <v>#N/A</v>
      </c>
      <c r="J10" s="23" t="e">
        <f t="shared" ca="1" si="5"/>
        <v>#N/A</v>
      </c>
      <c r="K10" s="23" t="e">
        <f t="shared" ca="1" si="5"/>
        <v>#N/A</v>
      </c>
      <c r="L10" s="23" t="e">
        <f t="shared" ca="1" si="5"/>
        <v>#N/A</v>
      </c>
      <c r="M10" s="23" t="e">
        <f t="shared" ca="1" si="5"/>
        <v>#N/A</v>
      </c>
      <c r="N10" s="23" t="e">
        <f t="shared" ca="1" si="5"/>
        <v>#N/A</v>
      </c>
      <c r="O10" s="23" t="e">
        <f t="shared" ca="1" si="5"/>
        <v>#N/A</v>
      </c>
    </row>
    <row r="11" spans="1:15" ht="43.2">
      <c r="A11" s="78"/>
      <c r="B11" s="79"/>
      <c r="C11" s="15" t="s">
        <v>53</v>
      </c>
      <c r="D11" s="23" t="e">
        <f t="shared" ref="D11:O11" ca="1" si="6">IF(D$6&gt;0,COUNTIFS(INDIRECT(D$4&amp;"!$h$4:$h$250"),"NO",INDIRECT(D$4&amp;"!$D$4:$D$250"),$C$1),NA())</f>
        <v>#N/A</v>
      </c>
      <c r="E11" s="23" t="e">
        <f t="shared" ca="1" si="6"/>
        <v>#N/A</v>
      </c>
      <c r="F11" s="23" t="e">
        <f t="shared" ca="1" si="6"/>
        <v>#N/A</v>
      </c>
      <c r="G11" s="23" t="e">
        <f t="shared" ca="1" si="6"/>
        <v>#N/A</v>
      </c>
      <c r="H11" s="23" t="e">
        <f t="shared" ca="1" si="6"/>
        <v>#N/A</v>
      </c>
      <c r="I11" s="23" t="e">
        <f t="shared" ca="1" si="6"/>
        <v>#N/A</v>
      </c>
      <c r="J11" s="23" t="e">
        <f t="shared" ca="1" si="6"/>
        <v>#N/A</v>
      </c>
      <c r="K11" s="23" t="e">
        <f t="shared" ca="1" si="6"/>
        <v>#N/A</v>
      </c>
      <c r="L11" s="23" t="e">
        <f t="shared" ca="1" si="6"/>
        <v>#N/A</v>
      </c>
      <c r="M11" s="23" t="e">
        <f t="shared" ca="1" si="6"/>
        <v>#N/A</v>
      </c>
      <c r="N11" s="23" t="e">
        <f t="shared" ca="1" si="6"/>
        <v>#N/A</v>
      </c>
      <c r="O11" s="23" t="e">
        <f t="shared" ca="1" si="6"/>
        <v>#N/A</v>
      </c>
    </row>
    <row r="12" spans="1:15" ht="28.8">
      <c r="A12" s="76" t="s">
        <v>54</v>
      </c>
      <c r="B12" s="77"/>
      <c r="C12" s="15" t="s">
        <v>55</v>
      </c>
      <c r="D12" s="23" t="e">
        <f t="shared" ref="D12:O12" ca="1" si="7">IF(D$6&gt;0,COUNTIFS(INDIRECT(D$4&amp;"!$i$4:$i$250"),"NO",INDIRECT(D$4&amp;"!$D$4:$D$250"),$C$1),NA())</f>
        <v>#N/A</v>
      </c>
      <c r="E12" s="23" t="e">
        <f t="shared" ca="1" si="7"/>
        <v>#N/A</v>
      </c>
      <c r="F12" s="23" t="e">
        <f t="shared" ca="1" si="7"/>
        <v>#N/A</v>
      </c>
      <c r="G12" s="23" t="e">
        <f t="shared" ca="1" si="7"/>
        <v>#N/A</v>
      </c>
      <c r="H12" s="23" t="e">
        <f t="shared" ca="1" si="7"/>
        <v>#N/A</v>
      </c>
      <c r="I12" s="23" t="e">
        <f t="shared" ca="1" si="7"/>
        <v>#N/A</v>
      </c>
      <c r="J12" s="23" t="e">
        <f t="shared" ca="1" si="7"/>
        <v>#N/A</v>
      </c>
      <c r="K12" s="23" t="e">
        <f t="shared" ca="1" si="7"/>
        <v>#N/A</v>
      </c>
      <c r="L12" s="23" t="e">
        <f t="shared" ca="1" si="7"/>
        <v>#N/A</v>
      </c>
      <c r="M12" s="23" t="e">
        <f t="shared" ca="1" si="7"/>
        <v>#N/A</v>
      </c>
      <c r="N12" s="23" t="e">
        <f t="shared" ca="1" si="7"/>
        <v>#N/A</v>
      </c>
      <c r="O12" s="23" t="e">
        <f t="shared" ca="1" si="7"/>
        <v>#N/A</v>
      </c>
    </row>
    <row r="13" spans="1:15" ht="15.6">
      <c r="A13" s="78"/>
      <c r="B13" s="79"/>
      <c r="C13" s="15" t="s">
        <v>56</v>
      </c>
      <c r="D13" s="23" t="e">
        <f t="shared" ref="D13:O13" ca="1" si="8">IF(D$6&gt;0,COUNTIFS(INDIRECT(D$4&amp;"!$j$4:$j$250"),"NO",INDIRECT(D$4&amp;"!$D$4:$D$250"),$C$1),NA())</f>
        <v>#N/A</v>
      </c>
      <c r="E13" s="23" t="e">
        <f t="shared" ca="1" si="8"/>
        <v>#N/A</v>
      </c>
      <c r="F13" s="23" t="e">
        <f t="shared" ca="1" si="8"/>
        <v>#N/A</v>
      </c>
      <c r="G13" s="23" t="e">
        <f t="shared" ca="1" si="8"/>
        <v>#N/A</v>
      </c>
      <c r="H13" s="23" t="e">
        <f t="shared" ca="1" si="8"/>
        <v>#N/A</v>
      </c>
      <c r="I13" s="23" t="e">
        <f t="shared" ca="1" si="8"/>
        <v>#N/A</v>
      </c>
      <c r="J13" s="23" t="e">
        <f t="shared" ca="1" si="8"/>
        <v>#N/A</v>
      </c>
      <c r="K13" s="23" t="e">
        <f t="shared" ca="1" si="8"/>
        <v>#N/A</v>
      </c>
      <c r="L13" s="23" t="e">
        <f t="shared" ca="1" si="8"/>
        <v>#N/A</v>
      </c>
      <c r="M13" s="23" t="e">
        <f t="shared" ca="1" si="8"/>
        <v>#N/A</v>
      </c>
      <c r="N13" s="23" t="e">
        <f t="shared" ca="1" si="8"/>
        <v>#N/A</v>
      </c>
      <c r="O13" s="23" t="e">
        <f t="shared" ca="1" si="8"/>
        <v>#N/A</v>
      </c>
    </row>
    <row r="14" spans="1:15" ht="28.8">
      <c r="A14" s="76" t="s">
        <v>57</v>
      </c>
      <c r="B14" s="77"/>
      <c r="C14" s="15" t="s">
        <v>58</v>
      </c>
      <c r="D14" s="23" t="e">
        <f t="shared" ref="D14:O14" ca="1" si="9">IF(D$6&gt;0,COUNTIFS(INDIRECT(D$4&amp;"!$k$4:$k$250"),"NO",INDIRECT(D$4&amp;"!$D$4:$D$250"),$C$1),NA())</f>
        <v>#N/A</v>
      </c>
      <c r="E14" s="23" t="e">
        <f t="shared" ca="1" si="9"/>
        <v>#N/A</v>
      </c>
      <c r="F14" s="23" t="e">
        <f t="shared" ca="1" si="9"/>
        <v>#N/A</v>
      </c>
      <c r="G14" s="23" t="e">
        <f t="shared" ca="1" si="9"/>
        <v>#N/A</v>
      </c>
      <c r="H14" s="23" t="e">
        <f t="shared" ca="1" si="9"/>
        <v>#N/A</v>
      </c>
      <c r="I14" s="23" t="e">
        <f t="shared" ca="1" si="9"/>
        <v>#N/A</v>
      </c>
      <c r="J14" s="23" t="e">
        <f t="shared" ca="1" si="9"/>
        <v>#N/A</v>
      </c>
      <c r="K14" s="23" t="e">
        <f t="shared" ca="1" si="9"/>
        <v>#N/A</v>
      </c>
      <c r="L14" s="23" t="e">
        <f t="shared" ca="1" si="9"/>
        <v>#N/A</v>
      </c>
      <c r="M14" s="23" t="e">
        <f t="shared" ca="1" si="9"/>
        <v>#N/A</v>
      </c>
      <c r="N14" s="23" t="e">
        <f t="shared" ca="1" si="9"/>
        <v>#N/A</v>
      </c>
      <c r="O14" s="23" t="e">
        <f t="shared" ca="1" si="9"/>
        <v>#N/A</v>
      </c>
    </row>
    <row r="15" spans="1:15" ht="15.6">
      <c r="A15" s="80"/>
      <c r="B15" s="81"/>
      <c r="C15" s="60" t="s">
        <v>59</v>
      </c>
      <c r="D15" s="23" t="e">
        <f t="shared" ref="D15:O15" ca="1" si="10">IF(D$6&gt;0,COUNTIFS(INDIRECT(D$4&amp;"!$l$4:$l$250"),"NO",INDIRECT(D$4&amp;"!$D$4:$D$250"),$C$1),NA())</f>
        <v>#N/A</v>
      </c>
      <c r="E15" s="23" t="e">
        <f t="shared" ca="1" si="10"/>
        <v>#N/A</v>
      </c>
      <c r="F15" s="23" t="e">
        <f t="shared" ca="1" si="10"/>
        <v>#N/A</v>
      </c>
      <c r="G15" s="23" t="e">
        <f t="shared" ca="1" si="10"/>
        <v>#N/A</v>
      </c>
      <c r="H15" s="23" t="e">
        <f t="shared" ca="1" si="10"/>
        <v>#N/A</v>
      </c>
      <c r="I15" s="23" t="e">
        <f t="shared" ca="1" si="10"/>
        <v>#N/A</v>
      </c>
      <c r="J15" s="23" t="e">
        <f t="shared" ca="1" si="10"/>
        <v>#N/A</v>
      </c>
      <c r="K15" s="23" t="e">
        <f t="shared" ca="1" si="10"/>
        <v>#N/A</v>
      </c>
      <c r="L15" s="23" t="e">
        <f t="shared" ca="1" si="10"/>
        <v>#N/A</v>
      </c>
      <c r="M15" s="23" t="e">
        <f t="shared" ca="1" si="10"/>
        <v>#N/A</v>
      </c>
      <c r="N15" s="23" t="e">
        <f t="shared" ca="1" si="10"/>
        <v>#N/A</v>
      </c>
      <c r="O15" s="23" t="e">
        <f t="shared" ca="1" si="10"/>
        <v>#N/A</v>
      </c>
    </row>
    <row r="16" spans="1:15" ht="15.6">
      <c r="A16" s="80"/>
      <c r="B16" s="81"/>
      <c r="C16" s="60" t="s">
        <v>60</v>
      </c>
      <c r="D16" s="23" t="e">
        <f t="shared" ref="D16:O16" ca="1" si="11">IF(D$6&gt;0,COUNTIFS(INDIRECT(D$4&amp;"!$m$4:$m$250"),"NO",INDIRECT(D$4&amp;"!$D$4:$D$250"),$C$1),NA())</f>
        <v>#N/A</v>
      </c>
      <c r="E16" s="23" t="e">
        <f t="shared" ca="1" si="11"/>
        <v>#N/A</v>
      </c>
      <c r="F16" s="23" t="e">
        <f t="shared" ca="1" si="11"/>
        <v>#N/A</v>
      </c>
      <c r="G16" s="23" t="e">
        <f t="shared" ca="1" si="11"/>
        <v>#N/A</v>
      </c>
      <c r="H16" s="23" t="e">
        <f t="shared" ca="1" si="11"/>
        <v>#N/A</v>
      </c>
      <c r="I16" s="23" t="e">
        <f t="shared" ca="1" si="11"/>
        <v>#N/A</v>
      </c>
      <c r="J16" s="23" t="e">
        <f t="shared" ca="1" si="11"/>
        <v>#N/A</v>
      </c>
      <c r="K16" s="23" t="e">
        <f t="shared" ca="1" si="11"/>
        <v>#N/A</v>
      </c>
      <c r="L16" s="23" t="e">
        <f t="shared" ca="1" si="11"/>
        <v>#N/A</v>
      </c>
      <c r="M16" s="23" t="e">
        <f t="shared" ca="1" si="11"/>
        <v>#N/A</v>
      </c>
      <c r="N16" s="23" t="e">
        <f t="shared" ca="1" si="11"/>
        <v>#N/A</v>
      </c>
      <c r="O16" s="23" t="e">
        <f t="shared" ca="1" si="11"/>
        <v>#N/A</v>
      </c>
    </row>
    <row r="17" spans="1:15" ht="15.6">
      <c r="A17" s="80"/>
      <c r="B17" s="81"/>
      <c r="C17" s="60" t="s">
        <v>61</v>
      </c>
      <c r="D17" s="23" t="e">
        <f t="shared" ref="D17:O17" ca="1" si="12">IF(D$6&gt;0,COUNTIFS(INDIRECT(D$4&amp;"!$n$4:$n$250"),"NO",INDIRECT(D$4&amp;"!$D$4:$D$250"),$C$1),NA())</f>
        <v>#N/A</v>
      </c>
      <c r="E17" s="23" t="e">
        <f t="shared" ca="1" si="12"/>
        <v>#N/A</v>
      </c>
      <c r="F17" s="23" t="e">
        <f t="shared" ca="1" si="12"/>
        <v>#N/A</v>
      </c>
      <c r="G17" s="23" t="e">
        <f t="shared" ca="1" si="12"/>
        <v>#N/A</v>
      </c>
      <c r="H17" s="23" t="e">
        <f t="shared" ca="1" si="12"/>
        <v>#N/A</v>
      </c>
      <c r="I17" s="23" t="e">
        <f t="shared" ca="1" si="12"/>
        <v>#N/A</v>
      </c>
      <c r="J17" s="23" t="e">
        <f t="shared" ca="1" si="12"/>
        <v>#N/A</v>
      </c>
      <c r="K17" s="23" t="e">
        <f t="shared" ca="1" si="12"/>
        <v>#N/A</v>
      </c>
      <c r="L17" s="23" t="e">
        <f t="shared" ca="1" si="12"/>
        <v>#N/A</v>
      </c>
      <c r="M17" s="23" t="e">
        <f t="shared" ca="1" si="12"/>
        <v>#N/A</v>
      </c>
      <c r="N17" s="23" t="e">
        <f t="shared" ca="1" si="12"/>
        <v>#N/A</v>
      </c>
      <c r="O17" s="23" t="e">
        <f t="shared" ca="1" si="12"/>
        <v>#N/A</v>
      </c>
    </row>
    <row r="18" spans="1:15" ht="28.95" customHeight="1">
      <c r="A18" s="80"/>
      <c r="B18" s="81"/>
      <c r="C18" s="60" t="s">
        <v>62</v>
      </c>
      <c r="D18" s="23" t="e">
        <f t="shared" ref="D18:O18" ca="1" si="13">IF(D$6&gt;0,COUNTIFS(INDIRECT(D$4&amp;"!$o$4:$o$250"),"NO",INDIRECT(D$4&amp;"!$D$4:$D$250"),$C$1),NA())</f>
        <v>#N/A</v>
      </c>
      <c r="E18" s="23" t="e">
        <f t="shared" ca="1" si="13"/>
        <v>#N/A</v>
      </c>
      <c r="F18" s="23" t="e">
        <f t="shared" ca="1" si="13"/>
        <v>#N/A</v>
      </c>
      <c r="G18" s="23" t="e">
        <f t="shared" ca="1" si="13"/>
        <v>#N/A</v>
      </c>
      <c r="H18" s="23" t="e">
        <f t="shared" ca="1" si="13"/>
        <v>#N/A</v>
      </c>
      <c r="I18" s="23" t="e">
        <f t="shared" ca="1" si="13"/>
        <v>#N/A</v>
      </c>
      <c r="J18" s="23" t="e">
        <f t="shared" ca="1" si="13"/>
        <v>#N/A</v>
      </c>
      <c r="K18" s="23" t="e">
        <f t="shared" ca="1" si="13"/>
        <v>#N/A</v>
      </c>
      <c r="L18" s="23" t="e">
        <f t="shared" ca="1" si="13"/>
        <v>#N/A</v>
      </c>
      <c r="M18" s="23" t="e">
        <f t="shared" ca="1" si="13"/>
        <v>#N/A</v>
      </c>
      <c r="N18" s="23" t="e">
        <f t="shared" ca="1" si="13"/>
        <v>#N/A</v>
      </c>
      <c r="O18" s="23" t="e">
        <f t="shared" ca="1" si="13"/>
        <v>#N/A</v>
      </c>
    </row>
    <row r="19" spans="1:15" ht="15.6">
      <c r="A19" s="80"/>
      <c r="B19" s="81"/>
      <c r="C19" s="60" t="s">
        <v>63</v>
      </c>
      <c r="D19" s="23" t="e">
        <f t="shared" ref="D19:O19" ca="1" si="14">IF(D$6&gt;0,COUNTIFS(INDIRECT(D$4&amp;"!$p$4:$p$250"),"NO",INDIRECT(D$4&amp;"!$D$4:$D$250"),$C$1),NA())</f>
        <v>#N/A</v>
      </c>
      <c r="E19" s="23" t="e">
        <f t="shared" ca="1" si="14"/>
        <v>#N/A</v>
      </c>
      <c r="F19" s="23" t="e">
        <f t="shared" ca="1" si="14"/>
        <v>#N/A</v>
      </c>
      <c r="G19" s="23" t="e">
        <f t="shared" ca="1" si="14"/>
        <v>#N/A</v>
      </c>
      <c r="H19" s="23" t="e">
        <f t="shared" ca="1" si="14"/>
        <v>#N/A</v>
      </c>
      <c r="I19" s="23" t="e">
        <f t="shared" ca="1" si="14"/>
        <v>#N/A</v>
      </c>
      <c r="J19" s="23" t="e">
        <f t="shared" ca="1" si="14"/>
        <v>#N/A</v>
      </c>
      <c r="K19" s="23" t="e">
        <f t="shared" ca="1" si="14"/>
        <v>#N/A</v>
      </c>
      <c r="L19" s="23" t="e">
        <f t="shared" ca="1" si="14"/>
        <v>#N/A</v>
      </c>
      <c r="M19" s="23" t="e">
        <f t="shared" ca="1" si="14"/>
        <v>#N/A</v>
      </c>
      <c r="N19" s="23" t="e">
        <f t="shared" ca="1" si="14"/>
        <v>#N/A</v>
      </c>
      <c r="O19" s="23" t="e">
        <f t="shared" ca="1" si="14"/>
        <v>#N/A</v>
      </c>
    </row>
    <row r="20" spans="1:15" ht="15.6" customHeight="1">
      <c r="A20" s="80"/>
      <c r="B20" s="81"/>
      <c r="C20" s="60" t="s">
        <v>64</v>
      </c>
      <c r="D20" s="23" t="e">
        <f t="shared" ref="D20:O20" ca="1" si="15">IF(D$6&gt;0,COUNTIFS(INDIRECT(D$4&amp;"!$q$4:$q$250"),"NO",INDIRECT(D$4&amp;"!$D$4:$D$250"),$C$1),NA())</f>
        <v>#N/A</v>
      </c>
      <c r="E20" s="23" t="e">
        <f t="shared" ca="1" si="15"/>
        <v>#N/A</v>
      </c>
      <c r="F20" s="23" t="e">
        <f t="shared" ca="1" si="15"/>
        <v>#N/A</v>
      </c>
      <c r="G20" s="23" t="e">
        <f t="shared" ca="1" si="15"/>
        <v>#N/A</v>
      </c>
      <c r="H20" s="23" t="e">
        <f t="shared" ca="1" si="15"/>
        <v>#N/A</v>
      </c>
      <c r="I20" s="23" t="e">
        <f t="shared" ca="1" si="15"/>
        <v>#N/A</v>
      </c>
      <c r="J20" s="23" t="e">
        <f t="shared" ca="1" si="15"/>
        <v>#N/A</v>
      </c>
      <c r="K20" s="23" t="e">
        <f t="shared" ca="1" si="15"/>
        <v>#N/A</v>
      </c>
      <c r="L20" s="23" t="e">
        <f t="shared" ca="1" si="15"/>
        <v>#N/A</v>
      </c>
      <c r="M20" s="23" t="e">
        <f t="shared" ca="1" si="15"/>
        <v>#N/A</v>
      </c>
      <c r="N20" s="23" t="e">
        <f t="shared" ca="1" si="15"/>
        <v>#N/A</v>
      </c>
      <c r="O20" s="23" t="e">
        <f t="shared" ca="1" si="15"/>
        <v>#N/A</v>
      </c>
    </row>
    <row r="21" spans="1:15" ht="28.8">
      <c r="A21" s="78"/>
      <c r="B21" s="79"/>
      <c r="C21" s="60" t="s">
        <v>65</v>
      </c>
      <c r="D21" s="23" t="e">
        <f t="shared" ref="D21:O21" ca="1" si="16">IF(D$6&gt;0,COUNTIFS(INDIRECT(D$4&amp;"!$r$4:$r$250"),"NO",INDIRECT(D$4&amp;"!$D$4:$D$250"),$C$1),NA())</f>
        <v>#N/A</v>
      </c>
      <c r="E21" s="23" t="e">
        <f t="shared" ca="1" si="16"/>
        <v>#N/A</v>
      </c>
      <c r="F21" s="23" t="e">
        <f t="shared" ca="1" si="16"/>
        <v>#N/A</v>
      </c>
      <c r="G21" s="23" t="e">
        <f t="shared" ca="1" si="16"/>
        <v>#N/A</v>
      </c>
      <c r="H21" s="23" t="e">
        <f t="shared" ca="1" si="16"/>
        <v>#N/A</v>
      </c>
      <c r="I21" s="23" t="e">
        <f t="shared" ca="1" si="16"/>
        <v>#N/A</v>
      </c>
      <c r="J21" s="23" t="e">
        <f t="shared" ca="1" si="16"/>
        <v>#N/A</v>
      </c>
      <c r="K21" s="23" t="e">
        <f t="shared" ca="1" si="16"/>
        <v>#N/A</v>
      </c>
      <c r="L21" s="23" t="e">
        <f t="shared" ca="1" si="16"/>
        <v>#N/A</v>
      </c>
      <c r="M21" s="23" t="e">
        <f t="shared" ca="1" si="16"/>
        <v>#N/A</v>
      </c>
      <c r="N21" s="23" t="e">
        <f t="shared" ca="1" si="16"/>
        <v>#N/A</v>
      </c>
      <c r="O21" s="23" t="e">
        <f t="shared" ca="1" si="16"/>
        <v>#N/A</v>
      </c>
    </row>
    <row r="22" spans="1:15" ht="28.8">
      <c r="A22" s="82" t="s">
        <v>66</v>
      </c>
      <c r="B22" s="85" t="s">
        <v>67</v>
      </c>
      <c r="C22" s="60" t="s">
        <v>68</v>
      </c>
      <c r="D22" s="23" t="e">
        <f t="shared" ref="D22:O22" ca="1" si="17">IF(D$6&gt;0,COUNTIFS(INDIRECT(D$4&amp;"!$s$4:$s$250"),"NO",INDIRECT(D$4&amp;"!$D$4:$D$250"),$C$1),NA())</f>
        <v>#N/A</v>
      </c>
      <c r="E22" s="23" t="e">
        <f t="shared" ca="1" si="17"/>
        <v>#N/A</v>
      </c>
      <c r="F22" s="23" t="e">
        <f t="shared" ca="1" si="17"/>
        <v>#N/A</v>
      </c>
      <c r="G22" s="23" t="e">
        <f t="shared" ca="1" si="17"/>
        <v>#N/A</v>
      </c>
      <c r="H22" s="23" t="e">
        <f t="shared" ca="1" si="17"/>
        <v>#N/A</v>
      </c>
      <c r="I22" s="23" t="e">
        <f t="shared" ca="1" si="17"/>
        <v>#N/A</v>
      </c>
      <c r="J22" s="23" t="e">
        <f t="shared" ca="1" si="17"/>
        <v>#N/A</v>
      </c>
      <c r="K22" s="23" t="e">
        <f t="shared" ca="1" si="17"/>
        <v>#N/A</v>
      </c>
      <c r="L22" s="23" t="e">
        <f t="shared" ca="1" si="17"/>
        <v>#N/A</v>
      </c>
      <c r="M22" s="23" t="e">
        <f t="shared" ca="1" si="17"/>
        <v>#N/A</v>
      </c>
      <c r="N22" s="23" t="e">
        <f t="shared" ca="1" si="17"/>
        <v>#N/A</v>
      </c>
      <c r="O22" s="23" t="e">
        <f t="shared" ca="1" si="17"/>
        <v>#N/A</v>
      </c>
    </row>
    <row r="23" spans="1:15" ht="15.6">
      <c r="A23" s="83"/>
      <c r="B23" s="86"/>
      <c r="C23" s="60" t="s">
        <v>69</v>
      </c>
      <c r="D23" s="23" t="e">
        <f ca="1">IF(D$6&gt;0,COUNTIFS(INDIRECT(D$4&amp;"!$t$4:$t$250"),"NO",INDIRECT(D$4&amp;"!$D$4:$D$250"),$C$1),NA())</f>
        <v>#N/A</v>
      </c>
      <c r="E23" s="23" t="e">
        <f t="shared" ref="E23:O23" ca="1" si="18">IF(E$6&gt;0,COUNTIFS(INDIRECT(E$4&amp;"!$t$4:$t$250"),"NO",INDIRECT(E$4&amp;"!$D$4:$D$250"),$C$1),NA())</f>
        <v>#N/A</v>
      </c>
      <c r="F23" s="23" t="e">
        <f t="shared" ca="1" si="18"/>
        <v>#N/A</v>
      </c>
      <c r="G23" s="23" t="e">
        <f t="shared" ca="1" si="18"/>
        <v>#N/A</v>
      </c>
      <c r="H23" s="23" t="e">
        <f t="shared" ca="1" si="18"/>
        <v>#N/A</v>
      </c>
      <c r="I23" s="23" t="e">
        <f t="shared" ca="1" si="18"/>
        <v>#N/A</v>
      </c>
      <c r="J23" s="23" t="e">
        <f t="shared" ca="1" si="18"/>
        <v>#N/A</v>
      </c>
      <c r="K23" s="23" t="e">
        <f t="shared" ca="1" si="18"/>
        <v>#N/A</v>
      </c>
      <c r="L23" s="23" t="e">
        <f t="shared" ca="1" si="18"/>
        <v>#N/A</v>
      </c>
      <c r="M23" s="23" t="e">
        <f t="shared" ca="1" si="18"/>
        <v>#N/A</v>
      </c>
      <c r="N23" s="23" t="e">
        <f t="shared" ca="1" si="18"/>
        <v>#N/A</v>
      </c>
      <c r="O23" s="23" t="e">
        <f t="shared" ca="1" si="18"/>
        <v>#N/A</v>
      </c>
    </row>
    <row r="24" spans="1:15" ht="28.8">
      <c r="A24" s="83"/>
      <c r="B24" s="86"/>
      <c r="C24" s="60" t="s">
        <v>70</v>
      </c>
      <c r="D24" s="23" t="e">
        <f ca="1">IF(D$6&gt;0,COUNTIFS(INDIRECT(D$4&amp;"!$u$4:$u$250"),"NO",INDIRECT(D$4&amp;"!$D$4:$D$250"),$C$1),NA())</f>
        <v>#N/A</v>
      </c>
      <c r="E24" s="23" t="e">
        <f t="shared" ref="E24:O24" ca="1" si="19">IF(E$6&gt;0,COUNTIFS(INDIRECT(E$4&amp;"!$u$4:$u$250"),"NO",INDIRECT(E$4&amp;"!$D$4:$D$250"),$C$1),NA())</f>
        <v>#N/A</v>
      </c>
      <c r="F24" s="23" t="e">
        <f t="shared" ca="1" si="19"/>
        <v>#N/A</v>
      </c>
      <c r="G24" s="23" t="e">
        <f t="shared" ca="1" si="19"/>
        <v>#N/A</v>
      </c>
      <c r="H24" s="23" t="e">
        <f t="shared" ca="1" si="19"/>
        <v>#N/A</v>
      </c>
      <c r="I24" s="23" t="e">
        <f t="shared" ca="1" si="19"/>
        <v>#N/A</v>
      </c>
      <c r="J24" s="23" t="e">
        <f t="shared" ca="1" si="19"/>
        <v>#N/A</v>
      </c>
      <c r="K24" s="23" t="e">
        <f t="shared" ca="1" si="19"/>
        <v>#N/A</v>
      </c>
      <c r="L24" s="23" t="e">
        <f t="shared" ca="1" si="19"/>
        <v>#N/A</v>
      </c>
      <c r="M24" s="23" t="e">
        <f t="shared" ca="1" si="19"/>
        <v>#N/A</v>
      </c>
      <c r="N24" s="23" t="e">
        <f t="shared" ca="1" si="19"/>
        <v>#N/A</v>
      </c>
      <c r="O24" s="23" t="e">
        <f t="shared" ca="1" si="19"/>
        <v>#N/A</v>
      </c>
    </row>
    <row r="25" spans="1:15" ht="28.8">
      <c r="A25" s="83"/>
      <c r="B25" s="86"/>
      <c r="C25" s="60" t="s">
        <v>71</v>
      </c>
      <c r="D25" s="23" t="e">
        <f ca="1">IF(D$6&gt;0,COUNTIFS(INDIRECT(D$4&amp;"!$v$4:$v$250"),"NO",INDIRECT(D$4&amp;"!$D$4:$D$250"),$C$1),NA())</f>
        <v>#N/A</v>
      </c>
      <c r="E25" s="23" t="e">
        <f t="shared" ref="E25:O25" ca="1" si="20">IF(E$6&gt;0,COUNTIFS(INDIRECT(E$4&amp;"!$v$4:$v$250"),"NO",INDIRECT(E$4&amp;"!$D$4:$D$250"),$C$1),NA())</f>
        <v>#N/A</v>
      </c>
      <c r="F25" s="23" t="e">
        <f t="shared" ca="1" si="20"/>
        <v>#N/A</v>
      </c>
      <c r="G25" s="23" t="e">
        <f t="shared" ca="1" si="20"/>
        <v>#N/A</v>
      </c>
      <c r="H25" s="23" t="e">
        <f t="shared" ca="1" si="20"/>
        <v>#N/A</v>
      </c>
      <c r="I25" s="23" t="e">
        <f t="shared" ca="1" si="20"/>
        <v>#N/A</v>
      </c>
      <c r="J25" s="23" t="e">
        <f t="shared" ca="1" si="20"/>
        <v>#N/A</v>
      </c>
      <c r="K25" s="23" t="e">
        <f t="shared" ca="1" si="20"/>
        <v>#N/A</v>
      </c>
      <c r="L25" s="23" t="e">
        <f t="shared" ca="1" si="20"/>
        <v>#N/A</v>
      </c>
      <c r="M25" s="23" t="e">
        <f t="shared" ca="1" si="20"/>
        <v>#N/A</v>
      </c>
      <c r="N25" s="23" t="e">
        <f t="shared" ca="1" si="20"/>
        <v>#N/A</v>
      </c>
      <c r="O25" s="23" t="e">
        <f t="shared" ca="1" si="20"/>
        <v>#N/A</v>
      </c>
    </row>
    <row r="26" spans="1:15" ht="15.6">
      <c r="A26" s="83"/>
      <c r="B26" s="87"/>
      <c r="C26" s="60" t="s">
        <v>72</v>
      </c>
      <c r="D26" s="23" t="e">
        <f ca="1">IF(D$6&gt;0,COUNTIFS(INDIRECT(D$4&amp;"!$w$4:$w$250"),"NO",INDIRECT(D$4&amp;"!$D$4:$D$250"),$C$1),NA())</f>
        <v>#N/A</v>
      </c>
      <c r="E26" s="23" t="e">
        <f t="shared" ref="E26:O26" ca="1" si="21">IF(E$6&gt;0,COUNTIFS(INDIRECT(E$4&amp;"!$w$4:$w$250"),"NO",INDIRECT(E$4&amp;"!$D$4:$D$250"),$C$1),NA())</f>
        <v>#N/A</v>
      </c>
      <c r="F26" s="23" t="e">
        <f t="shared" ca="1" si="21"/>
        <v>#N/A</v>
      </c>
      <c r="G26" s="23" t="e">
        <f t="shared" ca="1" si="21"/>
        <v>#N/A</v>
      </c>
      <c r="H26" s="23" t="e">
        <f t="shared" ca="1" si="21"/>
        <v>#N/A</v>
      </c>
      <c r="I26" s="23" t="e">
        <f t="shared" ca="1" si="21"/>
        <v>#N/A</v>
      </c>
      <c r="J26" s="23" t="e">
        <f t="shared" ca="1" si="21"/>
        <v>#N/A</v>
      </c>
      <c r="K26" s="23" t="e">
        <f t="shared" ca="1" si="21"/>
        <v>#N/A</v>
      </c>
      <c r="L26" s="23" t="e">
        <f t="shared" ca="1" si="21"/>
        <v>#N/A</v>
      </c>
      <c r="M26" s="23" t="e">
        <f t="shared" ca="1" si="21"/>
        <v>#N/A</v>
      </c>
      <c r="N26" s="23" t="e">
        <f t="shared" ca="1" si="21"/>
        <v>#N/A</v>
      </c>
      <c r="O26" s="23" t="e">
        <f t="shared" ca="1" si="21"/>
        <v>#N/A</v>
      </c>
    </row>
    <row r="27" spans="1:15" ht="15.6">
      <c r="A27" s="83"/>
      <c r="B27" s="85" t="s">
        <v>73</v>
      </c>
      <c r="C27" s="60" t="s">
        <v>74</v>
      </c>
      <c r="D27" s="23" t="e">
        <f ca="1">IF(D$6&gt;0,COUNTIFS(INDIRECT(D$4&amp;"!$x$4:$x$250"),"NO",INDIRECT(D$4&amp;"!$D$4:$D$250"),$C$1),NA())</f>
        <v>#N/A</v>
      </c>
      <c r="E27" s="23" t="e">
        <f t="shared" ref="E27:O27" ca="1" si="22">IF(E$6&gt;0,COUNTIFS(INDIRECT(E$4&amp;"!$x$4:$x$250"),"NO",INDIRECT(E$4&amp;"!$D$4:$D$250"),$C$1),NA())</f>
        <v>#N/A</v>
      </c>
      <c r="F27" s="23" t="e">
        <f t="shared" ca="1" si="22"/>
        <v>#N/A</v>
      </c>
      <c r="G27" s="23" t="e">
        <f t="shared" ca="1" si="22"/>
        <v>#N/A</v>
      </c>
      <c r="H27" s="23" t="e">
        <f t="shared" ca="1" si="22"/>
        <v>#N/A</v>
      </c>
      <c r="I27" s="23" t="e">
        <f t="shared" ca="1" si="22"/>
        <v>#N/A</v>
      </c>
      <c r="J27" s="23" t="e">
        <f t="shared" ca="1" si="22"/>
        <v>#N/A</v>
      </c>
      <c r="K27" s="23" t="e">
        <f t="shared" ca="1" si="22"/>
        <v>#N/A</v>
      </c>
      <c r="L27" s="23" t="e">
        <f t="shared" ca="1" si="22"/>
        <v>#N/A</v>
      </c>
      <c r="M27" s="23" t="e">
        <f t="shared" ca="1" si="22"/>
        <v>#N/A</v>
      </c>
      <c r="N27" s="23" t="e">
        <f t="shared" ca="1" si="22"/>
        <v>#N/A</v>
      </c>
      <c r="O27" s="23" t="e">
        <f t="shared" ca="1" si="22"/>
        <v>#N/A</v>
      </c>
    </row>
    <row r="28" spans="1:15" ht="28.8">
      <c r="A28" s="83"/>
      <c r="B28" s="86"/>
      <c r="C28" s="15" t="s">
        <v>75</v>
      </c>
      <c r="D28" s="23" t="e">
        <f ca="1">IF(D$6&gt;0,COUNTIFS(INDIRECT(D$4&amp;"!$y$4:$y$250"),"NO",INDIRECT(D$4&amp;"!$D$4:$D$250"),$C$1),NA())</f>
        <v>#N/A</v>
      </c>
      <c r="E28" s="23" t="e">
        <f t="shared" ref="E28:O28" ca="1" si="23">IF(E$6&gt;0,COUNTIFS(INDIRECT(E$4&amp;"!$y$4:$y$250"),"NO",INDIRECT(E$4&amp;"!$D$4:$D$250"),$C$1),NA())</f>
        <v>#N/A</v>
      </c>
      <c r="F28" s="23" t="e">
        <f t="shared" ca="1" si="23"/>
        <v>#N/A</v>
      </c>
      <c r="G28" s="23" t="e">
        <f t="shared" ca="1" si="23"/>
        <v>#N/A</v>
      </c>
      <c r="H28" s="23" t="e">
        <f t="shared" ca="1" si="23"/>
        <v>#N/A</v>
      </c>
      <c r="I28" s="23" t="e">
        <f t="shared" ca="1" si="23"/>
        <v>#N/A</v>
      </c>
      <c r="J28" s="23" t="e">
        <f t="shared" ca="1" si="23"/>
        <v>#N/A</v>
      </c>
      <c r="K28" s="23" t="e">
        <f t="shared" ca="1" si="23"/>
        <v>#N/A</v>
      </c>
      <c r="L28" s="23" t="e">
        <f t="shared" ca="1" si="23"/>
        <v>#N/A</v>
      </c>
      <c r="M28" s="23" t="e">
        <f t="shared" ca="1" si="23"/>
        <v>#N/A</v>
      </c>
      <c r="N28" s="23" t="e">
        <f t="shared" ca="1" si="23"/>
        <v>#N/A</v>
      </c>
      <c r="O28" s="23" t="e">
        <f t="shared" ca="1" si="23"/>
        <v>#N/A</v>
      </c>
    </row>
    <row r="29" spans="1:15" ht="15.6">
      <c r="A29" s="83"/>
      <c r="B29" s="86"/>
      <c r="C29" s="60" t="s">
        <v>76</v>
      </c>
      <c r="D29" s="23" t="e">
        <f ca="1">IF(D$6&gt;0,COUNTIFS(INDIRECT(D$4&amp;"!$z$4:$z$250"),"NO",INDIRECT(D$4&amp;"!$D$4:$D$250"),$C$1),NA())</f>
        <v>#N/A</v>
      </c>
      <c r="E29" s="23" t="e">
        <f t="shared" ref="E29:O29" ca="1" si="24">IF(E$6&gt;0,COUNTIFS(INDIRECT(E$4&amp;"!$z$4:$z$250"),"NO",INDIRECT(E$4&amp;"!$D$4:$D$250"),$C$1),NA())</f>
        <v>#N/A</v>
      </c>
      <c r="F29" s="23" t="e">
        <f t="shared" ca="1" si="24"/>
        <v>#N/A</v>
      </c>
      <c r="G29" s="23" t="e">
        <f t="shared" ca="1" si="24"/>
        <v>#N/A</v>
      </c>
      <c r="H29" s="23" t="e">
        <f t="shared" ca="1" si="24"/>
        <v>#N/A</v>
      </c>
      <c r="I29" s="23" t="e">
        <f t="shared" ca="1" si="24"/>
        <v>#N/A</v>
      </c>
      <c r="J29" s="23" t="e">
        <f t="shared" ca="1" si="24"/>
        <v>#N/A</v>
      </c>
      <c r="K29" s="23" t="e">
        <f t="shared" ca="1" si="24"/>
        <v>#N/A</v>
      </c>
      <c r="L29" s="23" t="e">
        <f t="shared" ca="1" si="24"/>
        <v>#N/A</v>
      </c>
      <c r="M29" s="23" t="e">
        <f t="shared" ca="1" si="24"/>
        <v>#N/A</v>
      </c>
      <c r="N29" s="23" t="e">
        <f t="shared" ca="1" si="24"/>
        <v>#N/A</v>
      </c>
      <c r="O29" s="23" t="e">
        <f t="shared" ca="1" si="24"/>
        <v>#N/A</v>
      </c>
    </row>
    <row r="30" spans="1:15" ht="72">
      <c r="A30" s="83"/>
      <c r="B30" s="86"/>
      <c r="C30" s="60" t="s">
        <v>77</v>
      </c>
      <c r="D30" s="23" t="e">
        <f ca="1">IF(D$6&gt;0,COUNTIFS(INDIRECT(D$4&amp;"!$aa$4:$aa$250"),"NO",INDIRECT(D$4&amp;"!$D$4:$D$250"),$C$1),NA())</f>
        <v>#N/A</v>
      </c>
      <c r="E30" s="23" t="e">
        <f t="shared" ref="E30:O30" ca="1" si="25">IF(E$6&gt;0,COUNTIFS(INDIRECT(E$4&amp;"!$aa$4:$aa$250"),"NO",INDIRECT(E$4&amp;"!$D$4:$D$250"),$C$1),NA())</f>
        <v>#N/A</v>
      </c>
      <c r="F30" s="23" t="e">
        <f t="shared" ca="1" si="25"/>
        <v>#N/A</v>
      </c>
      <c r="G30" s="23" t="e">
        <f t="shared" ca="1" si="25"/>
        <v>#N/A</v>
      </c>
      <c r="H30" s="23" t="e">
        <f t="shared" ca="1" si="25"/>
        <v>#N/A</v>
      </c>
      <c r="I30" s="23" t="e">
        <f t="shared" ca="1" si="25"/>
        <v>#N/A</v>
      </c>
      <c r="J30" s="23" t="e">
        <f t="shared" ca="1" si="25"/>
        <v>#N/A</v>
      </c>
      <c r="K30" s="23" t="e">
        <f t="shared" ca="1" si="25"/>
        <v>#N/A</v>
      </c>
      <c r="L30" s="23" t="e">
        <f t="shared" ca="1" si="25"/>
        <v>#N/A</v>
      </c>
      <c r="M30" s="23" t="e">
        <f t="shared" ca="1" si="25"/>
        <v>#N/A</v>
      </c>
      <c r="N30" s="23" t="e">
        <f t="shared" ca="1" si="25"/>
        <v>#N/A</v>
      </c>
      <c r="O30" s="23" t="e">
        <f t="shared" ca="1" si="25"/>
        <v>#N/A</v>
      </c>
    </row>
    <row r="31" spans="1:15" ht="15.6">
      <c r="A31" s="83"/>
      <c r="B31" s="86"/>
      <c r="C31" s="61" t="s">
        <v>78</v>
      </c>
      <c r="D31" s="23" t="e">
        <f ca="1">IF(D$6&gt;0,COUNTIFS(INDIRECT(D$4&amp;"!$ab$4:$ab$250"),"NO",INDIRECT(D$4&amp;"!$D$4:$D$250"),$C$1),NA())</f>
        <v>#N/A</v>
      </c>
      <c r="E31" s="23" t="e">
        <f t="shared" ref="E31:O31" ca="1" si="26">IF(E$6&gt;0,COUNTIFS(INDIRECT(E$4&amp;"!$ab$4:$ab$250"),"NO",INDIRECT(E$4&amp;"!$D$4:$D$250"),$C$1),NA())</f>
        <v>#N/A</v>
      </c>
      <c r="F31" s="23" t="e">
        <f t="shared" ca="1" si="26"/>
        <v>#N/A</v>
      </c>
      <c r="G31" s="23" t="e">
        <f t="shared" ca="1" si="26"/>
        <v>#N/A</v>
      </c>
      <c r="H31" s="23" t="e">
        <f t="shared" ca="1" si="26"/>
        <v>#N/A</v>
      </c>
      <c r="I31" s="23" t="e">
        <f t="shared" ca="1" si="26"/>
        <v>#N/A</v>
      </c>
      <c r="J31" s="23" t="e">
        <f t="shared" ca="1" si="26"/>
        <v>#N/A</v>
      </c>
      <c r="K31" s="23" t="e">
        <f t="shared" ca="1" si="26"/>
        <v>#N/A</v>
      </c>
      <c r="L31" s="23" t="e">
        <f t="shared" ca="1" si="26"/>
        <v>#N/A</v>
      </c>
      <c r="M31" s="23" t="e">
        <f t="shared" ca="1" si="26"/>
        <v>#N/A</v>
      </c>
      <c r="N31" s="23" t="e">
        <f t="shared" ca="1" si="26"/>
        <v>#N/A</v>
      </c>
      <c r="O31" s="23" t="e">
        <f t="shared" ca="1" si="26"/>
        <v>#N/A</v>
      </c>
    </row>
    <row r="32" spans="1:15" ht="15.6">
      <c r="A32" s="83"/>
      <c r="B32" s="87"/>
      <c r="C32" s="61" t="s">
        <v>79</v>
      </c>
      <c r="D32" s="23" t="e">
        <f ca="1">IF(D$6&gt;0,COUNTIFS(INDIRECT(D$4&amp;"!$ac$4:$ac$250"),"NO",INDIRECT(D$4&amp;"!$D$4:$D$250"),$C$1),NA())</f>
        <v>#N/A</v>
      </c>
      <c r="E32" s="23" t="e">
        <f t="shared" ref="E32:O32" ca="1" si="27">IF(E$6&gt;0,COUNTIFS(INDIRECT(E$4&amp;"!$ac$4:$ac$250"),"NO",INDIRECT(E$4&amp;"!$D$4:$D$250"),$C$1),NA())</f>
        <v>#N/A</v>
      </c>
      <c r="F32" s="23" t="e">
        <f t="shared" ca="1" si="27"/>
        <v>#N/A</v>
      </c>
      <c r="G32" s="23" t="e">
        <f t="shared" ca="1" si="27"/>
        <v>#N/A</v>
      </c>
      <c r="H32" s="23" t="e">
        <f t="shared" ca="1" si="27"/>
        <v>#N/A</v>
      </c>
      <c r="I32" s="23" t="e">
        <f t="shared" ca="1" si="27"/>
        <v>#N/A</v>
      </c>
      <c r="J32" s="23" t="e">
        <f t="shared" ca="1" si="27"/>
        <v>#N/A</v>
      </c>
      <c r="K32" s="23" t="e">
        <f t="shared" ca="1" si="27"/>
        <v>#N/A</v>
      </c>
      <c r="L32" s="23" t="e">
        <f t="shared" ca="1" si="27"/>
        <v>#N/A</v>
      </c>
      <c r="M32" s="23" t="e">
        <f t="shared" ca="1" si="27"/>
        <v>#N/A</v>
      </c>
      <c r="N32" s="23" t="e">
        <f t="shared" ca="1" si="27"/>
        <v>#N/A</v>
      </c>
      <c r="O32" s="23" t="e">
        <f t="shared" ca="1" si="27"/>
        <v>#N/A</v>
      </c>
    </row>
    <row r="33" spans="1:15" ht="43.2">
      <c r="A33" s="83"/>
      <c r="B33" s="56" t="s">
        <v>80</v>
      </c>
      <c r="C33" s="58" t="s">
        <v>81</v>
      </c>
      <c r="D33" s="23" t="e">
        <f ca="1">IF(D$6&gt;0,COUNTIFS(INDIRECT(D$4&amp;"!$ad$4:$ad$250"),"NO",INDIRECT(D$4&amp;"!$D$4:$D$250"),$C$1),NA())</f>
        <v>#N/A</v>
      </c>
      <c r="E33" s="23" t="e">
        <f t="shared" ref="E33:O33" ca="1" si="28">IF(E$6&gt;0,COUNTIFS(INDIRECT(E$4&amp;"!$ad$4:$ad$250"),"NO",INDIRECT(E$4&amp;"!$D$4:$D$250"),$C$1),NA())</f>
        <v>#N/A</v>
      </c>
      <c r="F33" s="23" t="e">
        <f t="shared" ca="1" si="28"/>
        <v>#N/A</v>
      </c>
      <c r="G33" s="23" t="e">
        <f t="shared" ca="1" si="28"/>
        <v>#N/A</v>
      </c>
      <c r="H33" s="23" t="e">
        <f t="shared" ca="1" si="28"/>
        <v>#N/A</v>
      </c>
      <c r="I33" s="23" t="e">
        <f t="shared" ca="1" si="28"/>
        <v>#N/A</v>
      </c>
      <c r="J33" s="23" t="e">
        <f t="shared" ca="1" si="28"/>
        <v>#N/A</v>
      </c>
      <c r="K33" s="23" t="e">
        <f t="shared" ca="1" si="28"/>
        <v>#N/A</v>
      </c>
      <c r="L33" s="23" t="e">
        <f t="shared" ca="1" si="28"/>
        <v>#N/A</v>
      </c>
      <c r="M33" s="23" t="e">
        <f t="shared" ca="1" si="28"/>
        <v>#N/A</v>
      </c>
      <c r="N33" s="23" t="e">
        <f t="shared" ca="1" si="28"/>
        <v>#N/A</v>
      </c>
      <c r="O33" s="23" t="e">
        <f t="shared" ca="1" si="28"/>
        <v>#N/A</v>
      </c>
    </row>
    <row r="34" spans="1:15" ht="28.8">
      <c r="A34" s="83"/>
      <c r="B34" s="85" t="s">
        <v>82</v>
      </c>
      <c r="C34" s="15" t="s">
        <v>83</v>
      </c>
      <c r="D34" s="23" t="e">
        <f ca="1">IF(D$6&gt;0,COUNTIFS(INDIRECT(D$4&amp;"!$ae$4:$ae$250"),"NO",INDIRECT(D$4&amp;"!$D$4:$D$250"),$C$1),NA())</f>
        <v>#N/A</v>
      </c>
      <c r="E34" s="23" t="e">
        <f t="shared" ref="E34:O34" ca="1" si="29">IF(E$6&gt;0,COUNTIFS(INDIRECT(E$4&amp;"!$ae$4:$ae$250"),"NO",INDIRECT(E$4&amp;"!$D$4:$D$250"),$C$1),NA())</f>
        <v>#N/A</v>
      </c>
      <c r="F34" s="23" t="e">
        <f t="shared" ca="1" si="29"/>
        <v>#N/A</v>
      </c>
      <c r="G34" s="23" t="e">
        <f t="shared" ca="1" si="29"/>
        <v>#N/A</v>
      </c>
      <c r="H34" s="23" t="e">
        <f t="shared" ca="1" si="29"/>
        <v>#N/A</v>
      </c>
      <c r="I34" s="23" t="e">
        <f t="shared" ca="1" si="29"/>
        <v>#N/A</v>
      </c>
      <c r="J34" s="23" t="e">
        <f t="shared" ca="1" si="29"/>
        <v>#N/A</v>
      </c>
      <c r="K34" s="23" t="e">
        <f t="shared" ca="1" si="29"/>
        <v>#N/A</v>
      </c>
      <c r="L34" s="23" t="e">
        <f t="shared" ca="1" si="29"/>
        <v>#N/A</v>
      </c>
      <c r="M34" s="23" t="e">
        <f t="shared" ca="1" si="29"/>
        <v>#N/A</v>
      </c>
      <c r="N34" s="23" t="e">
        <f t="shared" ca="1" si="29"/>
        <v>#N/A</v>
      </c>
      <c r="O34" s="23" t="e">
        <f t="shared" ca="1" si="29"/>
        <v>#N/A</v>
      </c>
    </row>
    <row r="35" spans="1:15" ht="28.8">
      <c r="A35" s="83"/>
      <c r="B35" s="86"/>
      <c r="C35" s="15" t="s">
        <v>84</v>
      </c>
      <c r="D35" s="23" t="e">
        <f ca="1">IF(D$6&gt;0,COUNTIFS(INDIRECT(D$4&amp;"!$af$4:$af$250"),"NO",INDIRECT(D$4&amp;"!$D$4:$D$250"),$C$1),NA())</f>
        <v>#N/A</v>
      </c>
      <c r="E35" s="23" t="e">
        <f t="shared" ref="E35:O35" ca="1" si="30">IF(E$6&gt;0,COUNTIFS(INDIRECT(E$4&amp;"!$af$4:$af$250"),"NO",INDIRECT(E$4&amp;"!$D$4:$D$250"),$C$1),NA())</f>
        <v>#N/A</v>
      </c>
      <c r="F35" s="23" t="e">
        <f t="shared" ca="1" si="30"/>
        <v>#N/A</v>
      </c>
      <c r="G35" s="23" t="e">
        <f t="shared" ca="1" si="30"/>
        <v>#N/A</v>
      </c>
      <c r="H35" s="23" t="e">
        <f t="shared" ca="1" si="30"/>
        <v>#N/A</v>
      </c>
      <c r="I35" s="23" t="e">
        <f t="shared" ca="1" si="30"/>
        <v>#N/A</v>
      </c>
      <c r="J35" s="23" t="e">
        <f t="shared" ca="1" si="30"/>
        <v>#N/A</v>
      </c>
      <c r="K35" s="23" t="e">
        <f t="shared" ca="1" si="30"/>
        <v>#N/A</v>
      </c>
      <c r="L35" s="23" t="e">
        <f t="shared" ca="1" si="30"/>
        <v>#N/A</v>
      </c>
      <c r="M35" s="23" t="e">
        <f t="shared" ca="1" si="30"/>
        <v>#N/A</v>
      </c>
      <c r="N35" s="23" t="e">
        <f t="shared" ca="1" si="30"/>
        <v>#N/A</v>
      </c>
      <c r="O35" s="23" t="e">
        <f t="shared" ca="1" si="30"/>
        <v>#N/A</v>
      </c>
    </row>
    <row r="36" spans="1:15" ht="15.6">
      <c r="A36" s="83"/>
      <c r="B36" s="86"/>
      <c r="C36" s="15" t="s">
        <v>85</v>
      </c>
      <c r="D36" s="23" t="e">
        <f ca="1">IF(D$6&gt;0,COUNTIFS(INDIRECT(D$4&amp;"!$ag$4:$ag$250"),"NO",INDIRECT(D$4&amp;"!$D$4:$D$250"),$C$1),NA())</f>
        <v>#N/A</v>
      </c>
      <c r="E36" s="23" t="e">
        <f t="shared" ref="E36:O36" ca="1" si="31">IF(E$6&gt;0,COUNTIFS(INDIRECT(E$4&amp;"!$ag$4:$ag$250"),"NO",INDIRECT(E$4&amp;"!$D$4:$D$250"),$C$1),NA())</f>
        <v>#N/A</v>
      </c>
      <c r="F36" s="23" t="e">
        <f t="shared" ca="1" si="31"/>
        <v>#N/A</v>
      </c>
      <c r="G36" s="23" t="e">
        <f t="shared" ca="1" si="31"/>
        <v>#N/A</v>
      </c>
      <c r="H36" s="23" t="e">
        <f t="shared" ca="1" si="31"/>
        <v>#N/A</v>
      </c>
      <c r="I36" s="23" t="e">
        <f t="shared" ca="1" si="31"/>
        <v>#N/A</v>
      </c>
      <c r="J36" s="23" t="e">
        <f t="shared" ca="1" si="31"/>
        <v>#N/A</v>
      </c>
      <c r="K36" s="23" t="e">
        <f t="shared" ca="1" si="31"/>
        <v>#N/A</v>
      </c>
      <c r="L36" s="23" t="e">
        <f t="shared" ca="1" si="31"/>
        <v>#N/A</v>
      </c>
      <c r="M36" s="23" t="e">
        <f t="shared" ca="1" si="31"/>
        <v>#N/A</v>
      </c>
      <c r="N36" s="23" t="e">
        <f t="shared" ca="1" si="31"/>
        <v>#N/A</v>
      </c>
      <c r="O36" s="23" t="e">
        <f t="shared" ca="1" si="31"/>
        <v>#N/A</v>
      </c>
    </row>
    <row r="37" spans="1:15" ht="15.6">
      <c r="A37" s="83"/>
      <c r="B37" s="86"/>
      <c r="C37" s="15" t="s">
        <v>86</v>
      </c>
      <c r="D37" s="23" t="e">
        <f ca="1">IF(D$6&gt;0,COUNTIFS(INDIRECT(D$4&amp;"!$ah$4:$ah$250"),"NO",INDIRECT(D$4&amp;"!$D$4:$D$250"),$C$1),NA())</f>
        <v>#N/A</v>
      </c>
      <c r="E37" s="23" t="e">
        <f t="shared" ref="E37:O37" ca="1" si="32">IF(E$6&gt;0,COUNTIFS(INDIRECT(E$4&amp;"!$ah$4:$ah$250"),"NO",INDIRECT(E$4&amp;"!$D$4:$D$250"),$C$1),NA())</f>
        <v>#N/A</v>
      </c>
      <c r="F37" s="23" t="e">
        <f t="shared" ca="1" si="32"/>
        <v>#N/A</v>
      </c>
      <c r="G37" s="23" t="e">
        <f t="shared" ca="1" si="32"/>
        <v>#N/A</v>
      </c>
      <c r="H37" s="23" t="e">
        <f t="shared" ca="1" si="32"/>
        <v>#N/A</v>
      </c>
      <c r="I37" s="23" t="e">
        <f t="shared" ca="1" si="32"/>
        <v>#N/A</v>
      </c>
      <c r="J37" s="23" t="e">
        <f t="shared" ca="1" si="32"/>
        <v>#N/A</v>
      </c>
      <c r="K37" s="23" t="e">
        <f t="shared" ca="1" si="32"/>
        <v>#N/A</v>
      </c>
      <c r="L37" s="23" t="e">
        <f t="shared" ca="1" si="32"/>
        <v>#N/A</v>
      </c>
      <c r="M37" s="23" t="e">
        <f t="shared" ca="1" si="32"/>
        <v>#N/A</v>
      </c>
      <c r="N37" s="23" t="e">
        <f t="shared" ca="1" si="32"/>
        <v>#N/A</v>
      </c>
      <c r="O37" s="23" t="e">
        <f t="shared" ca="1" si="32"/>
        <v>#N/A</v>
      </c>
    </row>
    <row r="38" spans="1:15" ht="43.2">
      <c r="A38" s="83"/>
      <c r="B38" s="86"/>
      <c r="C38" s="58" t="s">
        <v>87</v>
      </c>
      <c r="D38" s="23" t="e">
        <f ca="1">IF(D$6&gt;0,COUNTIFS(INDIRECT(D$4&amp;"!$ai$4:$ai$250"),"NO",INDIRECT(D$4&amp;"!$D$4:$D$250"),$C$1),NA())</f>
        <v>#N/A</v>
      </c>
      <c r="E38" s="23" t="e">
        <f t="shared" ref="E38:O38" ca="1" si="33">IF(E$6&gt;0,COUNTIFS(INDIRECT(E$4&amp;"!$ai$4:$ai$250"),"NO",INDIRECT(E$4&amp;"!$D$4:$D$250"),$C$1),NA())</f>
        <v>#N/A</v>
      </c>
      <c r="F38" s="23" t="e">
        <f t="shared" ca="1" si="33"/>
        <v>#N/A</v>
      </c>
      <c r="G38" s="23" t="e">
        <f t="shared" ca="1" si="33"/>
        <v>#N/A</v>
      </c>
      <c r="H38" s="23" t="e">
        <f t="shared" ca="1" si="33"/>
        <v>#N/A</v>
      </c>
      <c r="I38" s="23" t="e">
        <f t="shared" ca="1" si="33"/>
        <v>#N/A</v>
      </c>
      <c r="J38" s="23" t="e">
        <f t="shared" ca="1" si="33"/>
        <v>#N/A</v>
      </c>
      <c r="K38" s="23" t="e">
        <f t="shared" ca="1" si="33"/>
        <v>#N/A</v>
      </c>
      <c r="L38" s="23" t="e">
        <f t="shared" ca="1" si="33"/>
        <v>#N/A</v>
      </c>
      <c r="M38" s="23" t="e">
        <f t="shared" ca="1" si="33"/>
        <v>#N/A</v>
      </c>
      <c r="N38" s="23" t="e">
        <f t="shared" ca="1" si="33"/>
        <v>#N/A</v>
      </c>
      <c r="O38" s="23" t="e">
        <f t="shared" ca="1" si="33"/>
        <v>#N/A</v>
      </c>
    </row>
    <row r="39" spans="1:15" ht="28.8">
      <c r="A39" s="84"/>
      <c r="B39" s="86"/>
      <c r="C39" s="15" t="s">
        <v>88</v>
      </c>
      <c r="D39" s="23" t="e">
        <f ca="1">IF(D$6&gt;0,COUNTIFS(INDIRECT(D$4&amp;"!$aj$4:$aj$250"),"NO",INDIRECT(D$4&amp;"!$D$4:$D$250"),$C$1),NA())</f>
        <v>#N/A</v>
      </c>
      <c r="E39" s="23" t="e">
        <f t="shared" ref="E39:O39" ca="1" si="34">IF(E$6&gt;0,COUNTIFS(INDIRECT(E$4&amp;"!$aj$4:$aj$250"),"NO",INDIRECT(E$4&amp;"!$D$4:$D$250"),$C$1),NA())</f>
        <v>#N/A</v>
      </c>
      <c r="F39" s="23" t="e">
        <f t="shared" ca="1" si="34"/>
        <v>#N/A</v>
      </c>
      <c r="G39" s="23" t="e">
        <f t="shared" ca="1" si="34"/>
        <v>#N/A</v>
      </c>
      <c r="H39" s="23" t="e">
        <f t="shared" ca="1" si="34"/>
        <v>#N/A</v>
      </c>
      <c r="I39" s="23" t="e">
        <f t="shared" ca="1" si="34"/>
        <v>#N/A</v>
      </c>
      <c r="J39" s="23" t="e">
        <f t="shared" ca="1" si="34"/>
        <v>#N/A</v>
      </c>
      <c r="K39" s="23" t="e">
        <f t="shared" ca="1" si="34"/>
        <v>#N/A</v>
      </c>
      <c r="L39" s="23" t="e">
        <f t="shared" ca="1" si="34"/>
        <v>#N/A</v>
      </c>
      <c r="M39" s="23" t="e">
        <f t="shared" ca="1" si="34"/>
        <v>#N/A</v>
      </c>
      <c r="N39" s="23" t="e">
        <f t="shared" ca="1" si="34"/>
        <v>#N/A</v>
      </c>
      <c r="O39" s="23" t="e">
        <f t="shared" ca="1" si="34"/>
        <v>#N/A</v>
      </c>
    </row>
    <row r="40" spans="1:15" ht="57.6">
      <c r="A40" s="75" t="s">
        <v>89</v>
      </c>
      <c r="B40" s="75"/>
      <c r="C40" s="15" t="s">
        <v>90</v>
      </c>
      <c r="D40" s="23" t="e">
        <f ca="1">IF(D$6&gt;0,COUNTIFS(INDIRECT(D$4&amp;"!$ak$4:$ak$250"),"NO",INDIRECT(D$4&amp;"!$D$4:$D$250"),$C$1),NA())</f>
        <v>#N/A</v>
      </c>
      <c r="E40" s="23" t="e">
        <f t="shared" ref="E40:O40" ca="1" si="35">IF(E$6&gt;0,COUNTIFS(INDIRECT(E$4&amp;"!$ak$4:$ak$250"),"NO",INDIRECT(E$4&amp;"!$D$4:$D$250"),$C$1),NA())</f>
        <v>#N/A</v>
      </c>
      <c r="F40" s="23" t="e">
        <f t="shared" ca="1" si="35"/>
        <v>#N/A</v>
      </c>
      <c r="G40" s="23" t="e">
        <f t="shared" ca="1" si="35"/>
        <v>#N/A</v>
      </c>
      <c r="H40" s="23" t="e">
        <f t="shared" ca="1" si="35"/>
        <v>#N/A</v>
      </c>
      <c r="I40" s="23" t="e">
        <f t="shared" ca="1" si="35"/>
        <v>#N/A</v>
      </c>
      <c r="J40" s="23" t="e">
        <f t="shared" ca="1" si="35"/>
        <v>#N/A</v>
      </c>
      <c r="K40" s="23" t="e">
        <f t="shared" ca="1" si="35"/>
        <v>#N/A</v>
      </c>
      <c r="L40" s="23" t="e">
        <f t="shared" ca="1" si="35"/>
        <v>#N/A</v>
      </c>
      <c r="M40" s="23" t="e">
        <f t="shared" ca="1" si="35"/>
        <v>#N/A</v>
      </c>
      <c r="N40" s="23" t="e">
        <f t="shared" ca="1" si="35"/>
        <v>#N/A</v>
      </c>
      <c r="O40" s="23" t="e">
        <f t="shared" ca="1" si="35"/>
        <v>#N/A</v>
      </c>
    </row>
    <row r="41" spans="1:15" ht="43.2">
      <c r="A41" s="75"/>
      <c r="B41" s="75"/>
      <c r="C41" s="15" t="s">
        <v>91</v>
      </c>
      <c r="D41" s="23" t="e">
        <f ca="1">IF(D$6&gt;0,COUNTIFS(INDIRECT(D$4&amp;"!$al$4:$al$250"),"NO",INDIRECT(D$4&amp;"!$D$4:$D$250"),$C$1),NA())</f>
        <v>#N/A</v>
      </c>
      <c r="E41" s="23" t="e">
        <f t="shared" ref="E41:O41" ca="1" si="36">IF(E$6&gt;0,COUNTIFS(INDIRECT(E$4&amp;"!$al$4:$al$250"),"NO",INDIRECT(E$4&amp;"!$D$4:$D$250"),$C$1),NA())</f>
        <v>#N/A</v>
      </c>
      <c r="F41" s="23" t="e">
        <f t="shared" ca="1" si="36"/>
        <v>#N/A</v>
      </c>
      <c r="G41" s="23" t="e">
        <f t="shared" ca="1" si="36"/>
        <v>#N/A</v>
      </c>
      <c r="H41" s="23" t="e">
        <f t="shared" ca="1" si="36"/>
        <v>#N/A</v>
      </c>
      <c r="I41" s="23" t="e">
        <f t="shared" ca="1" si="36"/>
        <v>#N/A</v>
      </c>
      <c r="J41" s="23" t="e">
        <f t="shared" ca="1" si="36"/>
        <v>#N/A</v>
      </c>
      <c r="K41" s="23" t="e">
        <f t="shared" ca="1" si="36"/>
        <v>#N/A</v>
      </c>
      <c r="L41" s="23" t="e">
        <f t="shared" ca="1" si="36"/>
        <v>#N/A</v>
      </c>
      <c r="M41" s="23" t="e">
        <f t="shared" ca="1" si="36"/>
        <v>#N/A</v>
      </c>
      <c r="N41" s="23" t="e">
        <f t="shared" ca="1" si="36"/>
        <v>#N/A</v>
      </c>
      <c r="O41" s="23" t="e">
        <f t="shared" ca="1" si="36"/>
        <v>#N/A</v>
      </c>
    </row>
    <row r="43" spans="1:15">
      <c r="A43" s="12" t="str">
        <f>"PPE Compliance for Location: "&amp;$C$1</f>
        <v xml:space="preserve">PPE Compliance for Location: </v>
      </c>
    </row>
    <row r="44" spans="1:15">
      <c r="A44" s="12" t="str">
        <f>"Average # Failures per Audit for Location: "&amp;$C$1</f>
        <v xml:space="preserve">Average # Failures per Audit for Location: </v>
      </c>
      <c r="C44" s="38" t="str">
        <f>IF(ISBLANK(INSTRUCTIONS!$B$19)=TRUE,"GOAL RATE: ","GOAL RATE: "&amp;TEXT(INSTRUCTIONS!$B$19,"0%"))</f>
        <v xml:space="preserve">GOAL RATE: </v>
      </c>
      <c r="D44" s="39" t="e">
        <f>IF(ISBLANK(INSTRUCTIONS!$B$19)=TRUE,NA(),INSTRUCTIONS!$B$19)</f>
        <v>#N/A</v>
      </c>
      <c r="E44" s="39" t="e">
        <f>IF(ISBLANK(INSTRUCTIONS!$B$19)=TRUE,NA(),INSTRUCTIONS!$B$19)</f>
        <v>#N/A</v>
      </c>
      <c r="F44" s="39" t="e">
        <f>IF(ISBLANK(INSTRUCTIONS!$B$19)=TRUE,NA(),INSTRUCTIONS!$B$19)</f>
        <v>#N/A</v>
      </c>
      <c r="G44" s="39" t="e">
        <f>IF(ISBLANK(INSTRUCTIONS!$B$19)=TRUE,NA(),INSTRUCTIONS!$B$19)</f>
        <v>#N/A</v>
      </c>
      <c r="H44" s="39" t="e">
        <f>IF(ISBLANK(INSTRUCTIONS!$B$19)=TRUE,NA(),INSTRUCTIONS!$B$19)</f>
        <v>#N/A</v>
      </c>
      <c r="I44" s="39" t="e">
        <f>IF(ISBLANK(INSTRUCTIONS!$B$19)=TRUE,NA(),INSTRUCTIONS!$B$19)</f>
        <v>#N/A</v>
      </c>
      <c r="J44" s="39" t="e">
        <f>IF(ISBLANK(INSTRUCTIONS!$B$19)=TRUE,NA(),INSTRUCTIONS!$B$19)</f>
        <v>#N/A</v>
      </c>
      <c r="K44" s="39" t="e">
        <f>IF(ISBLANK(INSTRUCTIONS!$B$19)=TRUE,NA(),INSTRUCTIONS!$B$19)</f>
        <v>#N/A</v>
      </c>
      <c r="L44" s="39" t="e">
        <f>IF(ISBLANK(INSTRUCTIONS!$B$19)=TRUE,NA(),INSTRUCTIONS!$B$19)</f>
        <v>#N/A</v>
      </c>
      <c r="M44" s="39" t="e">
        <f>IF(ISBLANK(INSTRUCTIONS!$B$19)=TRUE,NA(),INSTRUCTIONS!$B$19)</f>
        <v>#N/A</v>
      </c>
      <c r="N44" s="39" t="e">
        <f>IF(ISBLANK(INSTRUCTIONS!$B$19)=TRUE,NA(),INSTRUCTIONS!$B$19)</f>
        <v>#N/A</v>
      </c>
      <c r="O44" s="39" t="e">
        <f>IF(ISBLANK(INSTRUCTIONS!$B$19)=TRUE,NA(),INSTRUCTIONS!$B$19)</f>
        <v>#N/A</v>
      </c>
    </row>
    <row r="58" spans="1:13" ht="15" thickBot="1"/>
    <row r="59" spans="1:13" ht="15" hidden="1" thickBot="1">
      <c r="D59" s="91" t="e">
        <f>INDEX($D$4:$O$4,MATCH($D$60,month_list,0))</f>
        <v>#N/A</v>
      </c>
      <c r="E59" s="91"/>
      <c r="F59" s="91"/>
      <c r="G59" s="91"/>
      <c r="H59" s="91"/>
      <c r="I59" s="91" t="e">
        <f>INDEX($D$4:$O$4,MATCH($I$60,month_list,0))</f>
        <v>#N/A</v>
      </c>
      <c r="J59" s="91"/>
      <c r="K59" s="91"/>
      <c r="L59" s="91"/>
      <c r="M59" s="91"/>
    </row>
    <row r="60" spans="1:13" ht="24" thickBot="1">
      <c r="A60" s="92" t="s">
        <v>92</v>
      </c>
      <c r="B60" s="92"/>
      <c r="C60" s="92"/>
      <c r="D60" s="93"/>
      <c r="E60" s="94"/>
      <c r="F60" s="94"/>
      <c r="G60" s="94"/>
      <c r="H60" s="95"/>
      <c r="I60" s="93"/>
      <c r="J60" s="94"/>
      <c r="K60" s="94"/>
      <c r="L60" s="94"/>
      <c r="M60" s="95"/>
    </row>
    <row r="61" spans="1:13">
      <c r="A61" s="88" t="s">
        <v>93</v>
      </c>
      <c r="B61" s="88"/>
      <c r="C61" s="41" t="s">
        <v>94</v>
      </c>
      <c r="D61" s="42" t="str">
        <f>IF($D$60="","",D60)</f>
        <v/>
      </c>
      <c r="E61" s="42" t="str">
        <f>IF($D$60="","",D62+1)</f>
        <v/>
      </c>
      <c r="F61" s="42" t="str">
        <f>IF($D$60="","",E62+1)</f>
        <v/>
      </c>
      <c r="G61" s="42" t="str">
        <f>IF($D$60="","",F62+1)</f>
        <v/>
      </c>
      <c r="H61" s="42" t="str">
        <f>IF($D$60="","",G62+1)</f>
        <v/>
      </c>
      <c r="I61" s="42" t="str">
        <f>IF($I$60="","",I60)</f>
        <v/>
      </c>
      <c r="J61" s="42" t="str">
        <f>IF($I$60="","",I62+1)</f>
        <v/>
      </c>
      <c r="K61" s="42" t="str">
        <f>IF($I$60="","",J62+1)</f>
        <v/>
      </c>
      <c r="L61" s="42" t="str">
        <f>IF($I$60="","",K62+1)</f>
        <v/>
      </c>
      <c r="M61" s="42" t="str">
        <f>IF($I$60="","",L62+1)</f>
        <v/>
      </c>
    </row>
    <row r="62" spans="1:13">
      <c r="A62" s="88"/>
      <c r="B62" s="88"/>
      <c r="C62" s="41" t="s">
        <v>95</v>
      </c>
      <c r="D62" s="43" t="str">
        <f>IF($D$60="","",D60+(7-WEEKDAY(D60)))</f>
        <v/>
      </c>
      <c r="E62" s="43" t="str">
        <f>IF($D$60="","",D62+6)</f>
        <v/>
      </c>
      <c r="F62" s="43" t="str">
        <f>IF($D$60="","",E62+6)</f>
        <v/>
      </c>
      <c r="G62" s="43" t="str">
        <f>IF($D$60="","",F62+6)</f>
        <v/>
      </c>
      <c r="H62" s="43" t="str">
        <f>IF($D$60="","",EOMONTH(D61,0))</f>
        <v/>
      </c>
      <c r="I62" s="43" t="str">
        <f>IF($I$60="","",I60+(7-WEEKDAY(I60)))</f>
        <v/>
      </c>
      <c r="J62" s="43" t="str">
        <f>IF($I$60="","",I62+6)</f>
        <v/>
      </c>
      <c r="K62" s="43" t="str">
        <f>IF($I$60="","",J62+6)</f>
        <v/>
      </c>
      <c r="L62" s="43" t="str">
        <f>IF($I$60="","",K62+6)</f>
        <v/>
      </c>
      <c r="M62" s="43" t="str">
        <f>IF($I$60="","",EOMONTH(I61,0))</f>
        <v/>
      </c>
    </row>
    <row r="63" spans="1:13" ht="14.4" customHeight="1">
      <c r="A63" s="89" t="s">
        <v>46</v>
      </c>
      <c r="B63" s="90"/>
      <c r="C63" s="15" t="s">
        <v>47</v>
      </c>
      <c r="D63" s="18" t="e">
        <f ca="1">COUNTIFS(INDIRECT($D$59&amp;"!$AM$4:$AM$250"),"&gt;=0",INDIRECT($D$59&amp;"!$E$4:$E$250"),"&lt;="&amp;D$62,INDIRECT($D$59&amp;"!$E$4:$E$250"),"&gt;="&amp;D$61,INDIRECT($D$59&amp;"!$D$4:$D$250"),$C$1)</f>
        <v>#N/A</v>
      </c>
      <c r="E63" s="18" t="e">
        <f ca="1">COUNTIFS(INDIRECT($D$59&amp;"!$AM$4:$AM$250"),"&gt;=0",INDIRECT($D$59&amp;"!$E$4:$E$250"),"&lt;="&amp;E$62,INDIRECT($D$59&amp;"!$E$4:$E$250"),"&gt;="&amp;E$61,INDIRECT($D$59&amp;"!$D$4:$D$250"),$C$1)</f>
        <v>#N/A</v>
      </c>
      <c r="F63" s="18" t="e">
        <f ca="1">COUNTIFS(INDIRECT($D$59&amp;"!$AM$4:$AM$250"),"&gt;=0",INDIRECT($D$59&amp;"!$E$4:$E$250"),"&lt;="&amp;F$62,INDIRECT($D$59&amp;"!$E$4:$E$250"),"&gt;="&amp;F$61,INDIRECT($D$59&amp;"!$D$4:$D$250"),$C$1)</f>
        <v>#N/A</v>
      </c>
      <c r="G63" s="18" t="e">
        <f ca="1">COUNTIFS(INDIRECT($D$59&amp;"!$AM$4:$AM$250"),"&gt;=0",INDIRECT($D$59&amp;"!$E$4:$E$250"),"&lt;="&amp;G$62,INDIRECT($D$59&amp;"!$E$4:$E$250"),"&gt;="&amp;G$61,INDIRECT($D$59&amp;"!$D$4:$D$250"),$C$1)</f>
        <v>#N/A</v>
      </c>
      <c r="H63" s="18" t="e">
        <f ca="1">COUNTIFS(INDIRECT($D$59&amp;"!$AM$4:$AM$250"),"&gt;=0",INDIRECT($D$59&amp;"!$E$4:$E$250"),"&lt;="&amp;H$62,INDIRECT($D$59&amp;"!$E$4:$E$250"),"&gt;="&amp;H$61,INDIRECT($D$59&amp;"!$D$4:$D$250"),$C$1)</f>
        <v>#N/A</v>
      </c>
      <c r="I63" s="18" t="e">
        <f ca="1">COUNTIFS(INDIRECT($I$59&amp;"!$AM$4:$AM$250"),"&gt;=0",INDIRECT($I$59&amp;"!$E$4:$E$250"),"&lt;="&amp;I$62,INDIRECT($I$59&amp;"!$E$4:$E$250"),"&gt;="&amp;I$61,INDIRECT($I$59&amp;"!$D$4:$D$250"),$C$1)</f>
        <v>#N/A</v>
      </c>
      <c r="J63" s="18" t="e">
        <f ca="1">COUNTIFS(INDIRECT($I$59&amp;"!$AM$4:$AM$250"),"&gt;=0",INDIRECT($I$59&amp;"!$E$4:$E$250"),"&lt;="&amp;J$62,INDIRECT($I$59&amp;"!$E$4:$E$250"),"&gt;="&amp;J$61,INDIRECT($I$59&amp;"!$D$4:$D$250"),$C$1)</f>
        <v>#N/A</v>
      </c>
      <c r="K63" s="18" t="e">
        <f ca="1">COUNTIFS(INDIRECT($I$59&amp;"!$AM$4:$AM$250"),"&gt;=0",INDIRECT($I$59&amp;"!$E$4:$E$250"),"&lt;="&amp;K$62,INDIRECT($I$59&amp;"!$E$4:$E$250"),"&gt;="&amp;K$61,INDIRECT($I$59&amp;"!$D$4:$D$250"),$C$1)</f>
        <v>#N/A</v>
      </c>
      <c r="L63" s="18" t="e">
        <f ca="1">COUNTIFS(INDIRECT($I$59&amp;"!$AM$4:$AM$250"),"&gt;=0",INDIRECT($I$59&amp;"!$E$4:$E$250"),"&lt;="&amp;L$62,INDIRECT($I$59&amp;"!$E$4:$E$250"),"&gt;="&amp;L$61,INDIRECT($I$59&amp;"!$D$4:$D$250"),$C$1)</f>
        <v>#N/A</v>
      </c>
      <c r="M63" s="18" t="e">
        <f ca="1">COUNTIFS(INDIRECT($I$59&amp;"!$AM$4:$AM$250"),"&gt;=0",INDIRECT($I$59&amp;"!$E$4:$E$250"),"&lt;="&amp;M$62,INDIRECT($I$59&amp;"!$E$4:$E$250"),"&gt;="&amp;M$61,INDIRECT($I$59&amp;"!$D$4:$D$250"),$C$1)</f>
        <v>#N/A</v>
      </c>
    </row>
    <row r="64" spans="1:13" ht="14.4" customHeight="1">
      <c r="A64" s="90"/>
      <c r="B64" s="90"/>
      <c r="C64" s="15" t="s">
        <v>48</v>
      </c>
      <c r="D64" s="18" t="e">
        <f ca="1">COUNTIFS(INDIRECT($D$59&amp;"!$AM$4:$AM$250"),"=0",INDIRECT($D$59&amp;"!$E$4:$E$250"),"&lt;="&amp;D$62,INDIRECT($D$59&amp;"!$E$4:$E$250"),"&gt;="&amp;D$61,INDIRECT($D$59&amp;"!$D$4:$D$250"),$C$1)</f>
        <v>#N/A</v>
      </c>
      <c r="E64" s="18" t="e">
        <f ca="1">COUNTIFS(INDIRECT($D$59&amp;"!$AM$4:$AM$250"),"=0",INDIRECT($D$59&amp;"!$E$4:$E$250"),"&lt;="&amp;E$62,INDIRECT($D$59&amp;"!$E$4:$E$250"),"&gt;="&amp;E$61,INDIRECT($D$59&amp;"!$D$4:$D$250"),$C$1)</f>
        <v>#N/A</v>
      </c>
      <c r="F64" s="18" t="e">
        <f ca="1">COUNTIFS(INDIRECT($D$59&amp;"!$AM$4:$AM$250"),"=0",INDIRECT($D$59&amp;"!$E$4:$E$250"),"&lt;="&amp;F$62,INDIRECT($D$59&amp;"!$E$4:$E$250"),"&gt;="&amp;F$61,INDIRECT($D$59&amp;"!$D$4:$D$250"),$C$1)</f>
        <v>#N/A</v>
      </c>
      <c r="G64" s="18" t="e">
        <f ca="1">COUNTIFS(INDIRECT($D$59&amp;"!$AM$4:$AM$250"),"=0",INDIRECT($D$59&amp;"!$E$4:$E$250"),"&lt;="&amp;G$62,INDIRECT($D$59&amp;"!$E$4:$E$250"),"&gt;="&amp;G$61,INDIRECT($D$59&amp;"!$D$4:$D$250"),$C$1)</f>
        <v>#N/A</v>
      </c>
      <c r="H64" s="18" t="e">
        <f ca="1">COUNTIFS(INDIRECT($D$59&amp;"!$AM$4:$AM$250"),"=0",INDIRECT($D$59&amp;"!$E$4:$E$250"),"&lt;="&amp;H$62,INDIRECT($D$59&amp;"!$E$4:$E$250"),"&gt;="&amp;H$61,INDIRECT($D$59&amp;"!$D$4:$D$250"),$C$1)</f>
        <v>#N/A</v>
      </c>
      <c r="I64" s="18" t="e">
        <f ca="1">COUNTIFS(INDIRECT($I$59&amp;"!$AM$4:$AM$250"),"=0",INDIRECT($I$59&amp;"!$E$4:$E$250"),"&lt;="&amp;I$62,INDIRECT($I$59&amp;"!$E$4:$E$250"),"&gt;="&amp;I$61,INDIRECT($I$59&amp;"!$D$4:$D$250"),$C$1)</f>
        <v>#N/A</v>
      </c>
      <c r="J64" s="18" t="e">
        <f ca="1">COUNTIFS(INDIRECT($I$59&amp;"!$AM$4:$AM$250"),"=0",INDIRECT($I$59&amp;"!$E$4:$E$250"),"&lt;="&amp;J$62,INDIRECT($I$59&amp;"!$E$4:$E$250"),"&gt;="&amp;J$61,INDIRECT($I$59&amp;"!$D$4:$D$250"),$C$1)</f>
        <v>#N/A</v>
      </c>
      <c r="K64" s="18" t="e">
        <f ca="1">COUNTIFS(INDIRECT($I$59&amp;"!$AM$4:$AM$250"),"=0",INDIRECT($I$59&amp;"!$E$4:$E$250"),"&lt;="&amp;K$62,INDIRECT($I$59&amp;"!$E$4:$E$250"),"&gt;="&amp;K$61,INDIRECT($I$59&amp;"!$D$4:$D$250"),$C$1)</f>
        <v>#N/A</v>
      </c>
      <c r="L64" s="18" t="e">
        <f ca="1">COUNTIFS(INDIRECT($I$59&amp;"!$AM$4:$AM$250"),"=0",INDIRECT($I$59&amp;"!$E$4:$E$250"),"&lt;="&amp;L$62,INDIRECT($I$59&amp;"!$E$4:$E$250"),"&gt;="&amp;L$61,INDIRECT($I$59&amp;"!$D$4:$D$250"),$C$1)</f>
        <v>#N/A</v>
      </c>
      <c r="M64" s="18" t="e">
        <f ca="1">COUNTIFS(INDIRECT($I$59&amp;"!$AM$4:$AM$250"),"=0",INDIRECT($I$59&amp;"!$E$4:$E$250"),"&lt;="&amp;M$62,INDIRECT($I$59&amp;"!$E$4:$E$250"),"&gt;="&amp;M$61,INDIRECT($I$59&amp;"!$D$4:$D$250"),$C$1)</f>
        <v>#N/A</v>
      </c>
    </row>
    <row r="65" spans="1:13" ht="15.6">
      <c r="A65" s="90"/>
      <c r="B65" s="90"/>
      <c r="C65" s="19" t="s">
        <v>49</v>
      </c>
      <c r="D65" s="20" t="e">
        <f ca="1">IFERROR(D64/D63,NA())</f>
        <v>#N/A</v>
      </c>
      <c r="E65" s="20" t="e">
        <f t="shared" ref="E65:M65" ca="1" si="37">IFERROR(E64/E63,NA())</f>
        <v>#N/A</v>
      </c>
      <c r="F65" s="20" t="e">
        <f t="shared" ca="1" si="37"/>
        <v>#N/A</v>
      </c>
      <c r="G65" s="20" t="e">
        <f t="shared" ca="1" si="37"/>
        <v>#N/A</v>
      </c>
      <c r="H65" s="20" t="e">
        <f t="shared" ca="1" si="37"/>
        <v>#N/A</v>
      </c>
      <c r="I65" s="20" t="e">
        <f t="shared" ca="1" si="37"/>
        <v>#N/A</v>
      </c>
      <c r="J65" s="20" t="e">
        <f t="shared" ca="1" si="37"/>
        <v>#N/A</v>
      </c>
      <c r="K65" s="20" t="e">
        <f t="shared" ca="1" si="37"/>
        <v>#N/A</v>
      </c>
      <c r="L65" s="20" t="e">
        <f t="shared" ca="1" si="37"/>
        <v>#N/A</v>
      </c>
      <c r="M65" s="20" t="e">
        <f t="shared" ca="1" si="37"/>
        <v>#N/A</v>
      </c>
    </row>
    <row r="66" spans="1:13" ht="15.6">
      <c r="A66" s="90"/>
      <c r="B66" s="90"/>
      <c r="C66" s="21" t="s">
        <v>50</v>
      </c>
      <c r="D66" s="22" t="e">
        <f ca="1">IFERROR(AVERAGEIFS(INDIRECT($D$59&amp;"!$AM$4:$AM$250"),INDIRECT($D$59&amp;"!$E$4:$E$250"),"&lt;="&amp;D62,INDIRECT($D$59&amp;"!$E$4:$E$250"),"&gt;="&amp;D61,INDIRECT($D$59&amp;"!$D$4:$D$250"),$C$1),NA())</f>
        <v>#N/A</v>
      </c>
      <c r="E66" s="22" t="e">
        <f ca="1">IFERROR(AVERAGEIFS(INDIRECT($D$59&amp;"!$AM$4:$AM$250"),INDIRECT($D$59&amp;"!$E$4:$E$250"),"&lt;="&amp;E62,INDIRECT($D$59&amp;"!$E$4:$E$250"),"&gt;="&amp;E61,INDIRECT($D$59&amp;"!$D$4:$D$250"),$C$1),NA())</f>
        <v>#N/A</v>
      </c>
      <c r="F66" s="22" t="e">
        <f ca="1">IFERROR(AVERAGEIFS(INDIRECT($D$59&amp;"!$AM$4:$AM$250"),INDIRECT($D$59&amp;"!$E$4:$E$250"),"&lt;="&amp;F62,INDIRECT($D$59&amp;"!$E$4:$E$250"),"&gt;="&amp;F61,INDIRECT($D$59&amp;"!$D$4:$D$250"),$C$1),NA())</f>
        <v>#N/A</v>
      </c>
      <c r="G66" s="22" t="e">
        <f ca="1">IFERROR(AVERAGEIFS(INDIRECT($D$59&amp;"!$AM$4:$AM$250"),INDIRECT($D$59&amp;"!$E$4:$E$250"),"&lt;="&amp;G62,INDIRECT($D$59&amp;"!$E$4:$E$250"),"&gt;="&amp;G61,INDIRECT($D$59&amp;"!$D$4:$D$250"),$C$1),NA())</f>
        <v>#N/A</v>
      </c>
      <c r="H66" s="22" t="e">
        <f ca="1">IFERROR(AVERAGEIFS(INDIRECT($D$59&amp;"!$AM$4:$AM$250"),INDIRECT($D$59&amp;"!$E$4:$E$250"),"&lt;="&amp;H62,INDIRECT($D$59&amp;"!$E$4:$E$250"),"&gt;="&amp;H61,INDIRECT($D$59&amp;"!$D$4:$D$250"),$C$1),NA())</f>
        <v>#N/A</v>
      </c>
      <c r="I66" s="22" t="e">
        <f ca="1">IFERROR(AVERAGEIFS(INDIRECT($I$59&amp;"!$AM$4:$AM$250"),INDIRECT($I$59&amp;"!$E$4:$E$250"),"&lt;="&amp;I62,INDIRECT($I$59&amp;"!$E$4:$E$250"),"&gt;="&amp;I61,INDIRECT($I$59&amp;"!$D$4:$D$250"),$C$1),NA())</f>
        <v>#N/A</v>
      </c>
      <c r="J66" s="22" t="e">
        <f ca="1">IFERROR(AVERAGEIFS(INDIRECT($I$59&amp;"!$AM$4:$AM$250"),INDIRECT($I$59&amp;"!$E$4:$E$250"),"&lt;="&amp;J62,INDIRECT($I$59&amp;"!$E$4:$E$250"),"&gt;="&amp;J61,INDIRECT($I$59&amp;"!$D$4:$D$250"),$C$1),NA())</f>
        <v>#N/A</v>
      </c>
      <c r="K66" s="22" t="e">
        <f ca="1">IFERROR(AVERAGEIFS(INDIRECT($I$59&amp;"!$AM$4:$AM$250"),INDIRECT($I$59&amp;"!$E$4:$E$250"),"&lt;="&amp;K62,INDIRECT($I$59&amp;"!$E$4:$E$250"),"&gt;="&amp;K61,INDIRECT($I$59&amp;"!$D$4:$D$250"),$C$1),NA())</f>
        <v>#N/A</v>
      </c>
      <c r="L66" s="22" t="e">
        <f ca="1">IFERROR(AVERAGEIFS(INDIRECT($I$59&amp;"!$AM$4:$AM$250"),INDIRECT($I$59&amp;"!$E$4:$E$250"),"&lt;="&amp;L62,INDIRECT($I$59&amp;"!$E$4:$E$250"),"&gt;="&amp;L61,INDIRECT($I$59&amp;"!$D$4:$D$250"),$C$1),NA())</f>
        <v>#N/A</v>
      </c>
      <c r="M66" s="22" t="e">
        <f ca="1">IFERROR(AVERAGEIFS(INDIRECT($I$59&amp;"!$AM$4:$AM$250"),INDIRECT($I$59&amp;"!$E$4:$E$250"),"&lt;="&amp;M62,INDIRECT($I$59&amp;"!$E$4:$E$250"),"&gt;="&amp;M61,INDIRECT($I$59&amp;"!$D$4:$D$250"),$C$1),NA())</f>
        <v>#N/A</v>
      </c>
    </row>
    <row r="67" spans="1:13" ht="28.95" customHeight="1">
      <c r="A67" s="76" t="s">
        <v>51</v>
      </c>
      <c r="B67" s="77"/>
      <c r="C67" s="15" t="s">
        <v>52</v>
      </c>
      <c r="D67" s="44" t="e">
        <f ca="1">IF(D$63&gt;0,COUNTIFS(INDIRECT($D$59&amp;"!$g$4:$g$250"),"NO",INDIRECT($D$59&amp;"!$E$4:$E$250"),"&lt;="&amp;D$62,INDIRECT($D$59&amp;"!$E$4:$E$250"),"&gt;="&amp;D$61,INDIRECT($D$59&amp;"!$D$4:$D$250"),$C$1),NA())</f>
        <v>#N/A</v>
      </c>
      <c r="E67" s="44" t="e">
        <f ca="1">IF(E$63&gt;0,COUNTIFS(INDIRECT($D$59&amp;"!$g$4:$g$250"),"NO",INDIRECT($D$59&amp;"!$E$4:$E$250"),"&lt;="&amp;E$62,INDIRECT($D$59&amp;"!$E$4:$E$250"),"&gt;="&amp;E$61,INDIRECT($D$59&amp;"!$D$4:$D$250"),$C$1),NA())</f>
        <v>#N/A</v>
      </c>
      <c r="F67" s="44" t="e">
        <f ca="1">IF(F$63&gt;0,COUNTIFS(INDIRECT($D$59&amp;"!$g$4:$g$250"),"NO",INDIRECT($D$59&amp;"!$E$4:$E$250"),"&lt;="&amp;F$62,INDIRECT($D$59&amp;"!$E$4:$E$250"),"&gt;="&amp;F$61,INDIRECT($D$59&amp;"!$D$4:$D$250"),$C$1),NA())</f>
        <v>#N/A</v>
      </c>
      <c r="G67" s="44" t="e">
        <f ca="1">IF(G$63&gt;0,COUNTIFS(INDIRECT($D$59&amp;"!$g$4:$g$250"),"NO",INDIRECT($D$59&amp;"!$E$4:$E$250"),"&lt;="&amp;G$62,INDIRECT($D$59&amp;"!$E$4:$E$250"),"&gt;="&amp;G$61,INDIRECT($D$59&amp;"!$D$4:$D$250"),$C$1),NA())</f>
        <v>#N/A</v>
      </c>
      <c r="H67" s="44" t="e">
        <f ca="1">IF(H$63&gt;0,COUNTIFS(INDIRECT($D$59&amp;"!$g$4:$g$250"),"NO",INDIRECT($D$59&amp;"!$E$4:$E$250"),"&lt;="&amp;H$62,INDIRECT($D$59&amp;"!$E$4:$E$250"),"&gt;="&amp;H$61,INDIRECT($D$59&amp;"!$D$4:$D$250"),$C$1),NA())</f>
        <v>#N/A</v>
      </c>
      <c r="I67" s="44" t="e">
        <f ca="1">IF(I$63&gt;0,COUNTIFS(INDIRECT($I$59&amp;"!$g$4:$g$250"),"NO",INDIRECT($I$59&amp;"!$E$4:$E$250"),"&lt;="&amp;I$62,INDIRECT($I$59&amp;"!$E$4:$E$250"),"&gt;="&amp;I$61,INDIRECT($I$59&amp;"!$D$4:$D$250"),$C$1),NA())</f>
        <v>#N/A</v>
      </c>
      <c r="J67" s="44" t="e">
        <f ca="1">IF(J$63&gt;0,COUNTIFS(INDIRECT($I$59&amp;"!$g$4:$g$250"),"NO",INDIRECT($I$59&amp;"!$E$4:$E$250"),"&lt;="&amp;J$62,INDIRECT($I$59&amp;"!$E$4:$E$250"),"&gt;="&amp;J$61,INDIRECT($I$59&amp;"!$D$4:$D$250"),$C$1),NA())</f>
        <v>#N/A</v>
      </c>
      <c r="K67" s="44" t="e">
        <f ca="1">IF(K$63&gt;0,COUNTIFS(INDIRECT($I$59&amp;"!$g$4:$g$250"),"NO",INDIRECT($I$59&amp;"!$E$4:$E$250"),"&lt;="&amp;K$62,INDIRECT($I$59&amp;"!$E$4:$E$250"),"&gt;="&amp;K$61,INDIRECT($I$59&amp;"!$D$4:$D$250"),$C$1),NA())</f>
        <v>#N/A</v>
      </c>
      <c r="L67" s="44" t="e">
        <f ca="1">IF(L$63&gt;0,COUNTIFS(INDIRECT($I$59&amp;"!$g$4:$g$250"),"NO",INDIRECT($I$59&amp;"!$E$4:$E$250"),"&lt;="&amp;L$62,INDIRECT($I$59&amp;"!$E$4:$E$250"),"&gt;="&amp;L$61,INDIRECT($I$59&amp;"!$D$4:$D$250"),$C$1),NA())</f>
        <v>#N/A</v>
      </c>
      <c r="M67" s="44" t="e">
        <f ca="1">IF(M$63&gt;0,COUNTIFS(INDIRECT($I$59&amp;"!$g$4:$g$250"),"NO",INDIRECT($I$59&amp;"!$E$4:$E$250"),"&lt;="&amp;M$62,INDIRECT($I$59&amp;"!$E$4:$E$250"),"&gt;="&amp;M$61,INDIRECT($I$59&amp;"!$D$4:$D$250"),$C$1),NA())</f>
        <v>#N/A</v>
      </c>
    </row>
    <row r="68" spans="1:13" ht="43.2">
      <c r="A68" s="78"/>
      <c r="B68" s="79"/>
      <c r="C68" s="15" t="s">
        <v>53</v>
      </c>
      <c r="D68" s="44" t="e">
        <f ca="1">IF(D$63&gt;0,COUNTIFS(INDIRECT($D$59&amp;"!$h$4:$h$250"),"NO",INDIRECT($D$59&amp;"!$E$4:$E$250"),"&lt;="&amp;D$62,INDIRECT($D$59&amp;"!$E$4:$E$250"),"&gt;="&amp;D$61,INDIRECT($D$59&amp;"!$D$4:$D$250"),$C$1),NA())</f>
        <v>#N/A</v>
      </c>
      <c r="E68" s="44" t="e">
        <f ca="1">IF(E$63&gt;0,COUNTIFS(INDIRECT($D$59&amp;"!$h$4:$h$250"),"NO",INDIRECT($D$59&amp;"!$E$4:$E$250"),"&lt;="&amp;E$62,INDIRECT($D$59&amp;"!$E$4:$E$250"),"&gt;="&amp;E$61,INDIRECT($D$59&amp;"!$D$4:$D$250"),$C$1),NA())</f>
        <v>#N/A</v>
      </c>
      <c r="F68" s="44" t="e">
        <f ca="1">IF(F$63&gt;0,COUNTIFS(INDIRECT($D$59&amp;"!$h$4:$h$250"),"NO",INDIRECT($D$59&amp;"!$E$4:$E$250"),"&lt;="&amp;F$62,INDIRECT($D$59&amp;"!$E$4:$E$250"),"&gt;="&amp;F$61,INDIRECT($D$59&amp;"!$D$4:$D$250"),$C$1),NA())</f>
        <v>#N/A</v>
      </c>
      <c r="G68" s="44" t="e">
        <f ca="1">IF(G$63&gt;0,COUNTIFS(INDIRECT($D$59&amp;"!$h$4:$h$250"),"NO",INDIRECT($D$59&amp;"!$E$4:$E$250"),"&lt;="&amp;G$62,INDIRECT($D$59&amp;"!$E$4:$E$250"),"&gt;="&amp;G$61,INDIRECT($D$59&amp;"!$D$4:$D$250"),$C$1),NA())</f>
        <v>#N/A</v>
      </c>
      <c r="H68" s="44" t="e">
        <f ca="1">IF(H$63&gt;0,COUNTIFS(INDIRECT($D$59&amp;"!$h$4:$h$250"),"NO",INDIRECT($D$59&amp;"!$E$4:$E$250"),"&lt;="&amp;H$62,INDIRECT($D$59&amp;"!$E$4:$E$250"),"&gt;="&amp;H$61,INDIRECT($D$59&amp;"!$D$4:$D$250"),$C$1),NA())</f>
        <v>#N/A</v>
      </c>
      <c r="I68" s="44" t="e">
        <f ca="1">IF(I$63&gt;0,COUNTIFS(INDIRECT($I$59&amp;"!$h$4:$h$250"),"NO",INDIRECT($I$59&amp;"!$E$4:$E$250"),"&lt;="&amp;I$62,INDIRECT($I$59&amp;"!$E$4:$E$250"),"&gt;="&amp;I$61,INDIRECT($I$59&amp;"!$D$4:$D$250"),$C$1),NA())</f>
        <v>#N/A</v>
      </c>
      <c r="J68" s="44" t="e">
        <f ca="1">IF(J$63&gt;0,COUNTIFS(INDIRECT($I$59&amp;"!$h$4:$h$250"),"NO",INDIRECT($I$59&amp;"!$E$4:$E$250"),"&lt;="&amp;J$62,INDIRECT($I$59&amp;"!$E$4:$E$250"),"&gt;="&amp;J$61,INDIRECT($I$59&amp;"!$D$4:$D$250"),$C$1),NA())</f>
        <v>#N/A</v>
      </c>
      <c r="K68" s="44" t="e">
        <f ca="1">IF(K$63&gt;0,COUNTIFS(INDIRECT($I$59&amp;"!$h$4:$h$250"),"NO",INDIRECT($I$59&amp;"!$E$4:$E$250"),"&lt;="&amp;K$62,INDIRECT($I$59&amp;"!$E$4:$E$250"),"&gt;="&amp;K$61,INDIRECT($I$59&amp;"!$D$4:$D$250"),$C$1),NA())</f>
        <v>#N/A</v>
      </c>
      <c r="L68" s="44" t="e">
        <f ca="1">IF(L$63&gt;0,COUNTIFS(INDIRECT($I$59&amp;"!$h$4:$h$250"),"NO",INDIRECT($I$59&amp;"!$E$4:$E$250"),"&lt;="&amp;L$62,INDIRECT($I$59&amp;"!$E$4:$E$250"),"&gt;="&amp;L$61,INDIRECT($I$59&amp;"!$D$4:$D$250"),$C$1),NA())</f>
        <v>#N/A</v>
      </c>
      <c r="M68" s="44" t="e">
        <f ca="1">IF(M$63&gt;0,COUNTIFS(INDIRECT($I$59&amp;"!$h$4:$h$250"),"NO",INDIRECT($I$59&amp;"!$E$4:$E$250"),"&lt;="&amp;M$62,INDIRECT($I$59&amp;"!$E$4:$E$250"),"&gt;="&amp;M$61,INDIRECT($I$59&amp;"!$D$4:$D$250"),$C$1),NA())</f>
        <v>#N/A</v>
      </c>
    </row>
    <row r="69" spans="1:13" ht="28.8">
      <c r="A69" s="76" t="s">
        <v>54</v>
      </c>
      <c r="B69" s="77"/>
      <c r="C69" s="15" t="s">
        <v>55</v>
      </c>
      <c r="D69" s="44" t="e">
        <f ca="1">IF(D$63&gt;0,COUNTIFS(INDIRECT($D$59&amp;"!$i$4:$i$250"),"NO",INDIRECT($D$59&amp;"!$E$4:$E$250"),"&lt;="&amp;D$62,INDIRECT($D$59&amp;"!$E$4:$E$250"),"&gt;="&amp;D$61,INDIRECT($D$59&amp;"!$D$4:$D$250"),$C$1),NA())</f>
        <v>#N/A</v>
      </c>
      <c r="E69" s="44" t="e">
        <f ca="1">IF(E$63&gt;0,COUNTIFS(INDIRECT($D$59&amp;"!$i$4:$i$250"),"NO",INDIRECT($D$59&amp;"!$E$4:$E$250"),"&lt;="&amp;E$62,INDIRECT($D$59&amp;"!$E$4:$E$250"),"&gt;="&amp;E$61,INDIRECT($D$59&amp;"!$D$4:$D$250"),$C$1),NA())</f>
        <v>#N/A</v>
      </c>
      <c r="F69" s="44" t="e">
        <f ca="1">IF(F$63&gt;0,COUNTIFS(INDIRECT($D$59&amp;"!$i$4:$i$250"),"NO",INDIRECT($D$59&amp;"!$E$4:$E$250"),"&lt;="&amp;F$62,INDIRECT($D$59&amp;"!$E$4:$E$250"),"&gt;="&amp;F$61,INDIRECT($D$59&amp;"!$D$4:$D$250"),$C$1),NA())</f>
        <v>#N/A</v>
      </c>
      <c r="G69" s="44" t="e">
        <f ca="1">IF(G$63&gt;0,COUNTIFS(INDIRECT($D$59&amp;"!$i$4:$i$250"),"NO",INDIRECT($D$59&amp;"!$E$4:$E$250"),"&lt;="&amp;G$62,INDIRECT($D$59&amp;"!$E$4:$E$250"),"&gt;="&amp;G$61,INDIRECT($D$59&amp;"!$D$4:$D$250"),$C$1),NA())</f>
        <v>#N/A</v>
      </c>
      <c r="H69" s="44" t="e">
        <f ca="1">IF(H$63&gt;0,COUNTIFS(INDIRECT($D$59&amp;"!$i$4:$i$250"),"NO",INDIRECT($D$59&amp;"!$E$4:$E$250"),"&lt;="&amp;H$62,INDIRECT($D$59&amp;"!$E$4:$E$250"),"&gt;="&amp;H$61,INDIRECT($D$59&amp;"!$D$4:$D$250"),$C$1),NA())</f>
        <v>#N/A</v>
      </c>
      <c r="I69" s="44" t="e">
        <f ca="1">IF(I$63&gt;0,COUNTIFS(INDIRECT($I$59&amp;"!$i$4:$i$250"),"NO",INDIRECT($I$59&amp;"!$E$4:$E$250"),"&lt;="&amp;I$62,INDIRECT($I$59&amp;"!$E$4:$E$250"),"&gt;="&amp;I$61,INDIRECT($I$59&amp;"!$D$4:$D$250"),$C$1),NA())</f>
        <v>#N/A</v>
      </c>
      <c r="J69" s="44" t="e">
        <f ca="1">IF(J$63&gt;0,COUNTIFS(INDIRECT($I$59&amp;"!$i$4:$i$250"),"NO",INDIRECT($I$59&amp;"!$E$4:$E$250"),"&lt;="&amp;J$62,INDIRECT($I$59&amp;"!$E$4:$E$250"),"&gt;="&amp;J$61,INDIRECT($I$59&amp;"!$D$4:$D$250"),$C$1),NA())</f>
        <v>#N/A</v>
      </c>
      <c r="K69" s="44" t="e">
        <f ca="1">IF(K$63&gt;0,COUNTIFS(INDIRECT($I$59&amp;"!$i$4:$i$250"),"NO",INDIRECT($I$59&amp;"!$E$4:$E$250"),"&lt;="&amp;K$62,INDIRECT($I$59&amp;"!$E$4:$E$250"),"&gt;="&amp;K$61,INDIRECT($I$59&amp;"!$D$4:$D$250"),$C$1),NA())</f>
        <v>#N/A</v>
      </c>
      <c r="L69" s="44" t="e">
        <f ca="1">IF(L$63&gt;0,COUNTIFS(INDIRECT($I$59&amp;"!$i$4:$i$250"),"NO",INDIRECT($I$59&amp;"!$E$4:$E$250"),"&lt;="&amp;L$62,INDIRECT($I$59&amp;"!$E$4:$E$250"),"&gt;="&amp;L$61,INDIRECT($I$59&amp;"!$D$4:$D$250"),$C$1),NA())</f>
        <v>#N/A</v>
      </c>
      <c r="M69" s="44" t="e">
        <f ca="1">IF(M$63&gt;0,COUNTIFS(INDIRECT($I$59&amp;"!$i$4:$i$250"),"NO",INDIRECT($I$59&amp;"!$E$4:$E$250"),"&lt;="&amp;M$62,INDIRECT($I$59&amp;"!$E$4:$E$250"),"&gt;="&amp;M$61,INDIRECT($I$59&amp;"!$D$4:$D$250"),$C$1),NA())</f>
        <v>#N/A</v>
      </c>
    </row>
    <row r="70" spans="1:13" ht="15.6">
      <c r="A70" s="78"/>
      <c r="B70" s="79"/>
      <c r="C70" s="15" t="s">
        <v>56</v>
      </c>
      <c r="D70" s="44" t="e">
        <f ca="1">IF(D$63&gt;0,COUNTIFS(INDIRECT($D$59&amp;"!$j$4:$j$250"),"NO",INDIRECT($D$59&amp;"!$E$4:$E$250"),"&lt;="&amp;D$62,INDIRECT($D$59&amp;"!$E$4:$E$250"),"&gt;="&amp;D$61,INDIRECT($D$59&amp;"!$D$4:$D$250"),$C$1),NA())</f>
        <v>#N/A</v>
      </c>
      <c r="E70" s="44" t="e">
        <f ca="1">IF(E$63&gt;0,COUNTIFS(INDIRECT($D$59&amp;"!$j$4:$j$250"),"NO",INDIRECT($D$59&amp;"!$E$4:$E$250"),"&lt;="&amp;E$62,INDIRECT($D$59&amp;"!$E$4:$E$250"),"&gt;="&amp;E$61,INDIRECT($D$59&amp;"!$D$4:$D$250"),$C$1),NA())</f>
        <v>#N/A</v>
      </c>
      <c r="F70" s="44" t="e">
        <f ca="1">IF(F$63&gt;0,COUNTIFS(INDIRECT($D$59&amp;"!$j$4:$j$250"),"NO",INDIRECT($D$59&amp;"!$E$4:$E$250"),"&lt;="&amp;F$62,INDIRECT($D$59&amp;"!$E$4:$E$250"),"&gt;="&amp;F$61,INDIRECT($D$59&amp;"!$D$4:$D$250"),$C$1),NA())</f>
        <v>#N/A</v>
      </c>
      <c r="G70" s="44" t="e">
        <f ca="1">IF(G$63&gt;0,COUNTIFS(INDIRECT($D$59&amp;"!$j$4:$j$250"),"NO",INDIRECT($D$59&amp;"!$E$4:$E$250"),"&lt;="&amp;G$62,INDIRECT($D$59&amp;"!$E$4:$E$250"),"&gt;="&amp;G$61,INDIRECT($D$59&amp;"!$D$4:$D$250"),$C$1),NA())</f>
        <v>#N/A</v>
      </c>
      <c r="H70" s="44" t="e">
        <f ca="1">IF(H$63&gt;0,COUNTIFS(INDIRECT($D$59&amp;"!$j$4:$j$250"),"NO",INDIRECT($D$59&amp;"!$E$4:$E$250"),"&lt;="&amp;H$62,INDIRECT($D$59&amp;"!$E$4:$E$250"),"&gt;="&amp;H$61,INDIRECT($D$59&amp;"!$D$4:$D$250"),$C$1),NA())</f>
        <v>#N/A</v>
      </c>
      <c r="I70" s="44" t="e">
        <f ca="1">IF(I$63&gt;0,COUNTIFS(INDIRECT($I$59&amp;"!$j$4:$j$250"),"NO",INDIRECT($I$59&amp;"!$E$4:$E$250"),"&lt;="&amp;I$62,INDIRECT($I$59&amp;"!$E$4:$E$250"),"&gt;="&amp;I$61,INDIRECT($I$59&amp;"!$D$4:$D$250"),$C$1),NA())</f>
        <v>#N/A</v>
      </c>
      <c r="J70" s="44" t="e">
        <f ca="1">IF(J$63&gt;0,COUNTIFS(INDIRECT($I$59&amp;"!$j$4:$j$250"),"NO",INDIRECT($I$59&amp;"!$E$4:$E$250"),"&lt;="&amp;J$62,INDIRECT($I$59&amp;"!$E$4:$E$250"),"&gt;="&amp;J$61,INDIRECT($I$59&amp;"!$D$4:$D$250"),$C$1),NA())</f>
        <v>#N/A</v>
      </c>
      <c r="K70" s="44" t="e">
        <f ca="1">IF(K$63&gt;0,COUNTIFS(INDIRECT($I$59&amp;"!$j$4:$j$250"),"NO",INDIRECT($I$59&amp;"!$E$4:$E$250"),"&lt;="&amp;K$62,INDIRECT($I$59&amp;"!$E$4:$E$250"),"&gt;="&amp;K$61,INDIRECT($I$59&amp;"!$D$4:$D$250"),$C$1),NA())</f>
        <v>#N/A</v>
      </c>
      <c r="L70" s="44" t="e">
        <f ca="1">IF(L$63&gt;0,COUNTIFS(INDIRECT($I$59&amp;"!$j$4:$j$250"),"NO",INDIRECT($I$59&amp;"!$E$4:$E$250"),"&lt;="&amp;L$62,INDIRECT($I$59&amp;"!$E$4:$E$250"),"&gt;="&amp;L$61,INDIRECT($I$59&amp;"!$D$4:$D$250"),$C$1),NA())</f>
        <v>#N/A</v>
      </c>
      <c r="M70" s="44" t="e">
        <f ca="1">IF(M$63&gt;0,COUNTIFS(INDIRECT($I$59&amp;"!$j$4:$j$250"),"NO",INDIRECT($I$59&amp;"!$E$4:$E$250"),"&lt;="&amp;M$62,INDIRECT($I$59&amp;"!$E$4:$E$250"),"&gt;="&amp;M$61,INDIRECT($I$59&amp;"!$D$4:$D$250"),$C$1),NA())</f>
        <v>#N/A</v>
      </c>
    </row>
    <row r="71" spans="1:13" ht="28.8">
      <c r="A71" s="76" t="s">
        <v>57</v>
      </c>
      <c r="B71" s="77"/>
      <c r="C71" s="15" t="s">
        <v>58</v>
      </c>
      <c r="D71" s="44" t="e">
        <f ca="1">IF(D$63&gt;0,COUNTIFS(INDIRECT($D$59&amp;"!$k$4:$k$250"),"NO",INDIRECT($D$59&amp;"!$E$4:$E$250"),"&lt;="&amp;D$62,INDIRECT($D$59&amp;"!$E$4:$E$250"),"&gt;="&amp;D$61,INDIRECT($D$59&amp;"!$D$4:$D$250"),$C$1),NA())</f>
        <v>#N/A</v>
      </c>
      <c r="E71" s="44" t="e">
        <f ca="1">IF(E$63&gt;0,COUNTIFS(INDIRECT($D$59&amp;"!$k$4:$k$250"),"NO",INDIRECT($D$59&amp;"!$E$4:$E$250"),"&lt;="&amp;E$62,INDIRECT($D$59&amp;"!$E$4:$E$250"),"&gt;="&amp;E$61,INDIRECT($D$59&amp;"!$D$4:$D$250"),$C$1),NA())</f>
        <v>#N/A</v>
      </c>
      <c r="F71" s="44" t="e">
        <f ca="1">IF(F$63&gt;0,COUNTIFS(INDIRECT($D$59&amp;"!$k$4:$k$250"),"NO",INDIRECT($D$59&amp;"!$E$4:$E$250"),"&lt;="&amp;F$62,INDIRECT($D$59&amp;"!$E$4:$E$250"),"&gt;="&amp;F$61,INDIRECT($D$59&amp;"!$D$4:$D$250"),$C$1),NA())</f>
        <v>#N/A</v>
      </c>
      <c r="G71" s="44" t="e">
        <f ca="1">IF(G$63&gt;0,COUNTIFS(INDIRECT($D$59&amp;"!$k$4:$k$250"),"NO",INDIRECT($D$59&amp;"!$E$4:$E$250"),"&lt;="&amp;G$62,INDIRECT($D$59&amp;"!$E$4:$E$250"),"&gt;="&amp;G$61,INDIRECT($D$59&amp;"!$D$4:$D$250"),$C$1),NA())</f>
        <v>#N/A</v>
      </c>
      <c r="H71" s="44" t="e">
        <f ca="1">IF(H$63&gt;0,COUNTIFS(INDIRECT($D$59&amp;"!$k$4:$k$250"),"NO",INDIRECT($D$59&amp;"!$E$4:$E$250"),"&lt;="&amp;H$62,INDIRECT($D$59&amp;"!$E$4:$E$250"),"&gt;="&amp;H$61,INDIRECT($D$59&amp;"!$D$4:$D$250"),$C$1),NA())</f>
        <v>#N/A</v>
      </c>
      <c r="I71" s="44" t="e">
        <f ca="1">IF(I$63&gt;0,COUNTIFS(INDIRECT($I$59&amp;"!$k$4:$k$250"),"NO",INDIRECT($I$59&amp;"!$E$4:$E$250"),"&lt;="&amp;I$62,INDIRECT($I$59&amp;"!$E$4:$E$250"),"&gt;="&amp;I$61,INDIRECT($I$59&amp;"!$D$4:$D$250"),$C$1),NA())</f>
        <v>#N/A</v>
      </c>
      <c r="J71" s="44" t="e">
        <f ca="1">IF(J$63&gt;0,COUNTIFS(INDIRECT($I$59&amp;"!$k$4:$k$250"),"NO",INDIRECT($I$59&amp;"!$E$4:$E$250"),"&lt;="&amp;J$62,INDIRECT($I$59&amp;"!$E$4:$E$250"),"&gt;="&amp;J$61,INDIRECT($I$59&amp;"!$D$4:$D$250"),$C$1),NA())</f>
        <v>#N/A</v>
      </c>
      <c r="K71" s="44" t="e">
        <f ca="1">IF(K$63&gt;0,COUNTIFS(INDIRECT($I$59&amp;"!$k$4:$k$250"),"NO",INDIRECT($I$59&amp;"!$E$4:$E$250"),"&lt;="&amp;K$62,INDIRECT($I$59&amp;"!$E$4:$E$250"),"&gt;="&amp;K$61,INDIRECT($I$59&amp;"!$D$4:$D$250"),$C$1),NA())</f>
        <v>#N/A</v>
      </c>
      <c r="L71" s="44" t="e">
        <f ca="1">IF(L$63&gt;0,COUNTIFS(INDIRECT($I$59&amp;"!$k$4:$k$250"),"NO",INDIRECT($I$59&amp;"!$E$4:$E$250"),"&lt;="&amp;L$62,INDIRECT($I$59&amp;"!$E$4:$E$250"),"&gt;="&amp;L$61,INDIRECT($I$59&amp;"!$D$4:$D$250"),$C$1),NA())</f>
        <v>#N/A</v>
      </c>
      <c r="M71" s="44" t="e">
        <f ca="1">IF(M$63&gt;0,COUNTIFS(INDIRECT($I$59&amp;"!$k$4:$k$250"),"NO",INDIRECT($I$59&amp;"!$E$4:$E$250"),"&lt;="&amp;M$62,INDIRECT($I$59&amp;"!$E$4:$E$250"),"&gt;="&amp;M$61,INDIRECT($I$59&amp;"!$D$4:$D$250"),$C$1),NA())</f>
        <v>#N/A</v>
      </c>
    </row>
    <row r="72" spans="1:13" ht="15.6">
      <c r="A72" s="80"/>
      <c r="B72" s="81"/>
      <c r="C72" s="60" t="s">
        <v>59</v>
      </c>
      <c r="D72" s="44" t="e">
        <f ca="1">IF(D$63&gt;0,COUNTIFS(INDIRECT($D$59&amp;"!$l$4:$l$250"),"NO",INDIRECT($D$59&amp;"!$E$4:$E$250"),"&lt;="&amp;D$62,INDIRECT($D$59&amp;"!$E$4:$E$250"),"&gt;="&amp;D$61,INDIRECT($D$59&amp;"!$D$4:$D$250"),$C$1),NA())</f>
        <v>#N/A</v>
      </c>
      <c r="E72" s="44" t="e">
        <f ca="1">IF(E$63&gt;0,COUNTIFS(INDIRECT($D$59&amp;"!$l$4:$l$250"),"NO",INDIRECT($D$59&amp;"!$E$4:$E$250"),"&lt;="&amp;E$62,INDIRECT($D$59&amp;"!$E$4:$E$250"),"&gt;="&amp;E$61,INDIRECT($D$59&amp;"!$D$4:$D$250"),$C$1),NA())</f>
        <v>#N/A</v>
      </c>
      <c r="F72" s="44" t="e">
        <f ca="1">IF(F$63&gt;0,COUNTIFS(INDIRECT($D$59&amp;"!$l$4:$l$250"),"NO",INDIRECT($D$59&amp;"!$E$4:$E$250"),"&lt;="&amp;F$62,INDIRECT($D$59&amp;"!$E$4:$E$250"),"&gt;="&amp;F$61,INDIRECT($D$59&amp;"!$D$4:$D$250"),$C$1),NA())</f>
        <v>#N/A</v>
      </c>
      <c r="G72" s="44" t="e">
        <f ca="1">IF(G$63&gt;0,COUNTIFS(INDIRECT($D$59&amp;"!$l$4:$l$250"),"NO",INDIRECT($D$59&amp;"!$E$4:$E$250"),"&lt;="&amp;G$62,INDIRECT($D$59&amp;"!$E$4:$E$250"),"&gt;="&amp;G$61,INDIRECT($D$59&amp;"!$D$4:$D$250"),$C$1),NA())</f>
        <v>#N/A</v>
      </c>
      <c r="H72" s="44" t="e">
        <f ca="1">IF(H$63&gt;0,COUNTIFS(INDIRECT($D$59&amp;"!$l$4:$l$250"),"NO",INDIRECT($D$59&amp;"!$E$4:$E$250"),"&lt;="&amp;H$62,INDIRECT($D$59&amp;"!$E$4:$E$250"),"&gt;="&amp;H$61,INDIRECT($D$59&amp;"!$D$4:$D$250"),$C$1),NA())</f>
        <v>#N/A</v>
      </c>
      <c r="I72" s="44" t="e">
        <f ca="1">IF(I$63&gt;0,COUNTIFS(INDIRECT($I$59&amp;"!$l$4:$l$250"),"NO",INDIRECT($I$59&amp;"!$E$4:$E$250"),"&lt;="&amp;I$62,INDIRECT($I$59&amp;"!$E$4:$E$250"),"&gt;="&amp;I$61,INDIRECT($I$59&amp;"!$D$4:$D$250"),$C$1),NA())</f>
        <v>#N/A</v>
      </c>
      <c r="J72" s="44" t="e">
        <f ca="1">IF(J$63&gt;0,COUNTIFS(INDIRECT($I$59&amp;"!$l$4:$l$250"),"NO",INDIRECT($I$59&amp;"!$E$4:$E$250"),"&lt;="&amp;J$62,INDIRECT($I$59&amp;"!$E$4:$E$250"),"&gt;="&amp;J$61,INDIRECT($I$59&amp;"!$D$4:$D$250"),$C$1),NA())</f>
        <v>#N/A</v>
      </c>
      <c r="K72" s="44" t="e">
        <f ca="1">IF(K$63&gt;0,COUNTIFS(INDIRECT($I$59&amp;"!$l$4:$l$250"),"NO",INDIRECT($I$59&amp;"!$E$4:$E$250"),"&lt;="&amp;K$62,INDIRECT($I$59&amp;"!$E$4:$E$250"),"&gt;="&amp;K$61,INDIRECT($I$59&amp;"!$D$4:$D$250"),$C$1),NA())</f>
        <v>#N/A</v>
      </c>
      <c r="L72" s="44" t="e">
        <f ca="1">IF(L$63&gt;0,COUNTIFS(INDIRECT($I$59&amp;"!$l$4:$l$250"),"NO",INDIRECT($I$59&amp;"!$E$4:$E$250"),"&lt;="&amp;L$62,INDIRECT($I$59&amp;"!$E$4:$E$250"),"&gt;="&amp;L$61,INDIRECT($I$59&amp;"!$D$4:$D$250"),$C$1),NA())</f>
        <v>#N/A</v>
      </c>
      <c r="M72" s="44" t="e">
        <f ca="1">IF(M$63&gt;0,COUNTIFS(INDIRECT($I$59&amp;"!$l$4:$l$250"),"NO",INDIRECT($I$59&amp;"!$E$4:$E$250"),"&lt;="&amp;M$62,INDIRECT($I$59&amp;"!$E$4:$E$250"),"&gt;="&amp;M$61,INDIRECT($I$59&amp;"!$D$4:$D$250"),$C$1),NA())</f>
        <v>#N/A</v>
      </c>
    </row>
    <row r="73" spans="1:13" ht="15.6">
      <c r="A73" s="80"/>
      <c r="B73" s="81"/>
      <c r="C73" s="60" t="s">
        <v>60</v>
      </c>
      <c r="D73" s="44" t="e">
        <f ca="1">IF(D$63&gt;0,COUNTIFS(INDIRECT($D$59&amp;"!$m$4:$m$250"),"NO",INDIRECT($D$59&amp;"!$E$4:$E$250"),"&lt;="&amp;D$62,INDIRECT($D$59&amp;"!$E$4:$E$250"),"&gt;="&amp;D$61,INDIRECT($D$59&amp;"!$D$4:$D$250"),$C$1),NA())</f>
        <v>#N/A</v>
      </c>
      <c r="E73" s="44" t="e">
        <f ca="1">IF(E$63&gt;0,COUNTIFS(INDIRECT($D$59&amp;"!$m$4:$m$250"),"NO",INDIRECT($D$59&amp;"!$E$4:$E$250"),"&lt;="&amp;E$62,INDIRECT($D$59&amp;"!$E$4:$E$250"),"&gt;="&amp;E$61,INDIRECT($D$59&amp;"!$D$4:$D$250"),$C$1),NA())</f>
        <v>#N/A</v>
      </c>
      <c r="F73" s="44" t="e">
        <f ca="1">IF(F$63&gt;0,COUNTIFS(INDIRECT($D$59&amp;"!$m$4:$m$250"),"NO",INDIRECT($D$59&amp;"!$E$4:$E$250"),"&lt;="&amp;F$62,INDIRECT($D$59&amp;"!$E$4:$E$250"),"&gt;="&amp;F$61,INDIRECT($D$59&amp;"!$D$4:$D$250"),$C$1),NA())</f>
        <v>#N/A</v>
      </c>
      <c r="G73" s="44" t="e">
        <f ca="1">IF(G$63&gt;0,COUNTIFS(INDIRECT($D$59&amp;"!$m$4:$m$250"),"NO",INDIRECT($D$59&amp;"!$E$4:$E$250"),"&lt;="&amp;G$62,INDIRECT($D$59&amp;"!$E$4:$E$250"),"&gt;="&amp;G$61,INDIRECT($D$59&amp;"!$D$4:$D$250"),$C$1),NA())</f>
        <v>#N/A</v>
      </c>
      <c r="H73" s="44" t="e">
        <f ca="1">IF(H$63&gt;0,COUNTIFS(INDIRECT($D$59&amp;"!$m$4:$m$250"),"NO",INDIRECT($D$59&amp;"!$E$4:$E$250"),"&lt;="&amp;H$62,INDIRECT($D$59&amp;"!$E$4:$E$250"),"&gt;="&amp;H$61,INDIRECT($D$59&amp;"!$D$4:$D$250"),$C$1),NA())</f>
        <v>#N/A</v>
      </c>
      <c r="I73" s="44" t="e">
        <f ca="1">IF(I$63&gt;0,COUNTIFS(INDIRECT($I$59&amp;"!$m$4:$m$250"),"NO",INDIRECT($I$59&amp;"!$E$4:$E$250"),"&lt;="&amp;I$62,INDIRECT($I$59&amp;"!$E$4:$E$250"),"&gt;="&amp;I$61,INDIRECT($I$59&amp;"!$D$4:$D$250"),$C$1),NA())</f>
        <v>#N/A</v>
      </c>
      <c r="J73" s="44" t="e">
        <f ca="1">IF(J$63&gt;0,COUNTIFS(INDIRECT($I$59&amp;"!$m$4:$m$250"),"NO",INDIRECT($I$59&amp;"!$E$4:$E$250"),"&lt;="&amp;J$62,INDIRECT($I$59&amp;"!$E$4:$E$250"),"&gt;="&amp;J$61,INDIRECT($I$59&amp;"!$D$4:$D$250"),$C$1),NA())</f>
        <v>#N/A</v>
      </c>
      <c r="K73" s="44" t="e">
        <f ca="1">IF(K$63&gt;0,COUNTIFS(INDIRECT($I$59&amp;"!$m$4:$m$250"),"NO",INDIRECT($I$59&amp;"!$E$4:$E$250"),"&lt;="&amp;K$62,INDIRECT($I$59&amp;"!$E$4:$E$250"),"&gt;="&amp;K$61,INDIRECT($I$59&amp;"!$D$4:$D$250"),$C$1),NA())</f>
        <v>#N/A</v>
      </c>
      <c r="L73" s="44" t="e">
        <f ca="1">IF(L$63&gt;0,COUNTIFS(INDIRECT($I$59&amp;"!$m$4:$m$250"),"NO",INDIRECT($I$59&amp;"!$E$4:$E$250"),"&lt;="&amp;L$62,INDIRECT($I$59&amp;"!$E$4:$E$250"),"&gt;="&amp;L$61,INDIRECT($I$59&amp;"!$D$4:$D$250"),$C$1),NA())</f>
        <v>#N/A</v>
      </c>
      <c r="M73" s="44" t="e">
        <f ca="1">IF(M$63&gt;0,COUNTIFS(INDIRECT($I$59&amp;"!$m$4:$m$250"),"NO",INDIRECT($I$59&amp;"!$E$4:$E$250"),"&lt;="&amp;M$62,INDIRECT($I$59&amp;"!$E$4:$E$250"),"&gt;="&amp;M$61,INDIRECT($I$59&amp;"!$D$4:$D$250"),$C$1),NA())</f>
        <v>#N/A</v>
      </c>
    </row>
    <row r="74" spans="1:13" ht="15.6">
      <c r="A74" s="80"/>
      <c r="B74" s="81"/>
      <c r="C74" s="60" t="s">
        <v>61</v>
      </c>
      <c r="D74" s="44" t="e">
        <f ca="1">IF(D$63&gt;0,COUNTIFS(INDIRECT($D$59&amp;"!$n$4:$n$250"),"NO",INDIRECT($D$59&amp;"!$E$4:$E$250"),"&lt;="&amp;D$62,INDIRECT($D$59&amp;"!$E$4:$E$250"),"&gt;="&amp;D$61,INDIRECT($D$59&amp;"!$D$4:$D$250"),$C$1),NA())</f>
        <v>#N/A</v>
      </c>
      <c r="E74" s="44" t="e">
        <f ca="1">IF(E$63&gt;0,COUNTIFS(INDIRECT($D$59&amp;"!$n$4:$n$250"),"NO",INDIRECT($D$59&amp;"!$E$4:$E$250"),"&lt;="&amp;E$62,INDIRECT($D$59&amp;"!$E$4:$E$250"),"&gt;="&amp;E$61,INDIRECT($D$59&amp;"!$D$4:$D$250"),$C$1),NA())</f>
        <v>#N/A</v>
      </c>
      <c r="F74" s="44" t="e">
        <f ca="1">IF(F$63&gt;0,COUNTIFS(INDIRECT($D$59&amp;"!$n$4:$n$250"),"NO",INDIRECT($D$59&amp;"!$E$4:$E$250"),"&lt;="&amp;F$62,INDIRECT($D$59&amp;"!$E$4:$E$250"),"&gt;="&amp;F$61,INDIRECT($D$59&amp;"!$D$4:$D$250"),$C$1),NA())</f>
        <v>#N/A</v>
      </c>
      <c r="G74" s="44" t="e">
        <f ca="1">IF(G$63&gt;0,COUNTIFS(INDIRECT($D$59&amp;"!$n$4:$n$250"),"NO",INDIRECT($D$59&amp;"!$E$4:$E$250"),"&lt;="&amp;G$62,INDIRECT($D$59&amp;"!$E$4:$E$250"),"&gt;="&amp;G$61,INDIRECT($D$59&amp;"!$D$4:$D$250"),$C$1),NA())</f>
        <v>#N/A</v>
      </c>
      <c r="H74" s="44" t="e">
        <f ca="1">IF(H$63&gt;0,COUNTIFS(INDIRECT($D$59&amp;"!$n$4:$n$250"),"NO",INDIRECT($D$59&amp;"!$E$4:$E$250"),"&lt;="&amp;H$62,INDIRECT($D$59&amp;"!$E$4:$E$250"),"&gt;="&amp;H$61,INDIRECT($D$59&amp;"!$D$4:$D$250"),$C$1),NA())</f>
        <v>#N/A</v>
      </c>
      <c r="I74" s="44" t="e">
        <f ca="1">IF(I$63&gt;0,COUNTIFS(INDIRECT($I$59&amp;"!$n$4:$n$250"),"NO",INDIRECT($I$59&amp;"!$E$4:$E$250"),"&lt;="&amp;I$62,INDIRECT($I$59&amp;"!$E$4:$E$250"),"&gt;="&amp;I$61,INDIRECT($I$59&amp;"!$D$4:$D$250"),$C$1),NA())</f>
        <v>#N/A</v>
      </c>
      <c r="J74" s="44" t="e">
        <f ca="1">IF(J$63&gt;0,COUNTIFS(INDIRECT($I$59&amp;"!$n$4:$n$250"),"NO",INDIRECT($I$59&amp;"!$E$4:$E$250"),"&lt;="&amp;J$62,INDIRECT($I$59&amp;"!$E$4:$E$250"),"&gt;="&amp;J$61,INDIRECT($I$59&amp;"!$D$4:$D$250"),$C$1),NA())</f>
        <v>#N/A</v>
      </c>
      <c r="K74" s="44" t="e">
        <f ca="1">IF(K$63&gt;0,COUNTIFS(INDIRECT($I$59&amp;"!$n$4:$n$250"),"NO",INDIRECT($I$59&amp;"!$E$4:$E$250"),"&lt;="&amp;K$62,INDIRECT($I$59&amp;"!$E$4:$E$250"),"&gt;="&amp;K$61,INDIRECT($I$59&amp;"!$D$4:$D$250"),$C$1),NA())</f>
        <v>#N/A</v>
      </c>
      <c r="L74" s="44" t="e">
        <f ca="1">IF(L$63&gt;0,COUNTIFS(INDIRECT($I$59&amp;"!$n$4:$n$250"),"NO",INDIRECT($I$59&amp;"!$E$4:$E$250"),"&lt;="&amp;L$62,INDIRECT($I$59&amp;"!$E$4:$E$250"),"&gt;="&amp;L$61,INDIRECT($I$59&amp;"!$D$4:$D$250"),$C$1),NA())</f>
        <v>#N/A</v>
      </c>
      <c r="M74" s="44" t="e">
        <f ca="1">IF(M$63&gt;0,COUNTIFS(INDIRECT($I$59&amp;"!$n$4:$n$250"),"NO",INDIRECT($I$59&amp;"!$E$4:$E$250"),"&lt;="&amp;M$62,INDIRECT($I$59&amp;"!$E$4:$E$250"),"&gt;="&amp;M$61,INDIRECT($I$59&amp;"!$D$4:$D$250"),$C$1),NA())</f>
        <v>#N/A</v>
      </c>
    </row>
    <row r="75" spans="1:13" ht="28.95" customHeight="1">
      <c r="A75" s="80"/>
      <c r="B75" s="81"/>
      <c r="C75" s="60" t="s">
        <v>62</v>
      </c>
      <c r="D75" s="44" t="e">
        <f ca="1">IF(D$63&gt;0,COUNTIFS(INDIRECT($D$59&amp;"!$o$4:$o$250"),"NO",INDIRECT($D$59&amp;"!$E$4:$E$250"),"&lt;="&amp;D$62,INDIRECT($D$59&amp;"!$E$4:$E$250"),"&gt;="&amp;D$61,INDIRECT($D$59&amp;"!$D$4:$D$250"),$C$1),NA())</f>
        <v>#N/A</v>
      </c>
      <c r="E75" s="44" t="e">
        <f ca="1">IF(E$63&gt;0,COUNTIFS(INDIRECT($D$59&amp;"!$o$4:$o$250"),"NO",INDIRECT($D$59&amp;"!$E$4:$E$250"),"&lt;="&amp;E$62,INDIRECT($D$59&amp;"!$E$4:$E$250"),"&gt;="&amp;E$61,INDIRECT($D$59&amp;"!$D$4:$D$250"),$C$1),NA())</f>
        <v>#N/A</v>
      </c>
      <c r="F75" s="44" t="e">
        <f ca="1">IF(F$63&gt;0,COUNTIFS(INDIRECT($D$59&amp;"!$o$4:$o$250"),"NO",INDIRECT($D$59&amp;"!$E$4:$E$250"),"&lt;="&amp;F$62,INDIRECT($D$59&amp;"!$E$4:$E$250"),"&gt;="&amp;F$61,INDIRECT($D$59&amp;"!$D$4:$D$250"),$C$1),NA())</f>
        <v>#N/A</v>
      </c>
      <c r="G75" s="44" t="e">
        <f ca="1">IF(G$63&gt;0,COUNTIFS(INDIRECT($D$59&amp;"!$o$4:$o$250"),"NO",INDIRECT($D$59&amp;"!$E$4:$E$250"),"&lt;="&amp;G$62,INDIRECT($D$59&amp;"!$E$4:$E$250"),"&gt;="&amp;G$61,INDIRECT($D$59&amp;"!$D$4:$D$250"),$C$1),NA())</f>
        <v>#N/A</v>
      </c>
      <c r="H75" s="44" t="e">
        <f ca="1">IF(H$63&gt;0,COUNTIFS(INDIRECT($D$59&amp;"!$o$4:$o$250"),"NO",INDIRECT($D$59&amp;"!$E$4:$E$250"),"&lt;="&amp;H$62,INDIRECT($D$59&amp;"!$E$4:$E$250"),"&gt;="&amp;H$61,INDIRECT($D$59&amp;"!$D$4:$D$250"),$C$1),NA())</f>
        <v>#N/A</v>
      </c>
      <c r="I75" s="44" t="e">
        <f ca="1">IF(I$63&gt;0,COUNTIFS(INDIRECT($I$59&amp;"!$o$4:$o$250"),"NO",INDIRECT($I$59&amp;"!$E$4:$E$250"),"&lt;="&amp;I$62,INDIRECT($I$59&amp;"!$E$4:$E$250"),"&gt;="&amp;I$61,INDIRECT($I$59&amp;"!$D$4:$D$250"),$C$1),NA())</f>
        <v>#N/A</v>
      </c>
      <c r="J75" s="44" t="e">
        <f ca="1">IF(J$63&gt;0,COUNTIFS(INDIRECT($I$59&amp;"!$o$4:$o$250"),"NO",INDIRECT($I$59&amp;"!$E$4:$E$250"),"&lt;="&amp;J$62,INDIRECT($I$59&amp;"!$E$4:$E$250"),"&gt;="&amp;J$61,INDIRECT($I$59&amp;"!$D$4:$D$250"),$C$1),NA())</f>
        <v>#N/A</v>
      </c>
      <c r="K75" s="44" t="e">
        <f ca="1">IF(K$63&gt;0,COUNTIFS(INDIRECT($I$59&amp;"!$o$4:$o$250"),"NO",INDIRECT($I$59&amp;"!$E$4:$E$250"),"&lt;="&amp;K$62,INDIRECT($I$59&amp;"!$E$4:$E$250"),"&gt;="&amp;K$61,INDIRECT($I$59&amp;"!$D$4:$D$250"),$C$1),NA())</f>
        <v>#N/A</v>
      </c>
      <c r="L75" s="44" t="e">
        <f ca="1">IF(L$63&gt;0,COUNTIFS(INDIRECT($I$59&amp;"!$o$4:$o$250"),"NO",INDIRECT($I$59&amp;"!$E$4:$E$250"),"&lt;="&amp;L$62,INDIRECT($I$59&amp;"!$E$4:$E$250"),"&gt;="&amp;L$61,INDIRECT($I$59&amp;"!$D$4:$D$250"),$C$1),NA())</f>
        <v>#N/A</v>
      </c>
      <c r="M75" s="44" t="e">
        <f ca="1">IF(M$63&gt;0,COUNTIFS(INDIRECT($I$59&amp;"!$o$4:$o$250"),"NO",INDIRECT($I$59&amp;"!$E$4:$E$250"),"&lt;="&amp;M$62,INDIRECT($I$59&amp;"!$E$4:$E$250"),"&gt;="&amp;M$61,INDIRECT($I$59&amp;"!$D$4:$D$250"),$C$1),NA())</f>
        <v>#N/A</v>
      </c>
    </row>
    <row r="76" spans="1:13" ht="15.6">
      <c r="A76" s="80"/>
      <c r="B76" s="81"/>
      <c r="C76" s="60" t="s">
        <v>63</v>
      </c>
      <c r="D76" s="44" t="e">
        <f ca="1">IF(D$63&gt;0,COUNTIFS(INDIRECT($D$59&amp;"!$p$4:$p$250"),"NO",INDIRECT($D$59&amp;"!$E$4:$E$250"),"&lt;="&amp;D$62,INDIRECT($D$59&amp;"!$E$4:$E$250"),"&gt;="&amp;D$61,INDIRECT($D$59&amp;"!$D$4:$D$250"),$C$1),NA())</f>
        <v>#N/A</v>
      </c>
      <c r="E76" s="44" t="e">
        <f ca="1">IF(E$63&gt;0,COUNTIFS(INDIRECT($D$59&amp;"!$p$4:$p$250"),"NO",INDIRECT($D$59&amp;"!$E$4:$E$250"),"&lt;="&amp;E$62,INDIRECT($D$59&amp;"!$E$4:$E$250"),"&gt;="&amp;E$61,INDIRECT($D$59&amp;"!$D$4:$D$250"),$C$1),NA())</f>
        <v>#N/A</v>
      </c>
      <c r="F76" s="44" t="e">
        <f ca="1">IF(F$63&gt;0,COUNTIFS(INDIRECT($D$59&amp;"!$p$4:$p$250"),"NO",INDIRECT($D$59&amp;"!$E$4:$E$250"),"&lt;="&amp;F$62,INDIRECT($D$59&amp;"!$E$4:$E$250"),"&gt;="&amp;F$61,INDIRECT($D$59&amp;"!$D$4:$D$250"),$C$1),NA())</f>
        <v>#N/A</v>
      </c>
      <c r="G76" s="44" t="e">
        <f ca="1">IF(G$63&gt;0,COUNTIFS(INDIRECT($D$59&amp;"!$p$4:$p$250"),"NO",INDIRECT($D$59&amp;"!$E$4:$E$250"),"&lt;="&amp;G$62,INDIRECT($D$59&amp;"!$E$4:$E$250"),"&gt;="&amp;G$61,INDIRECT($D$59&amp;"!$D$4:$D$250"),$C$1),NA())</f>
        <v>#N/A</v>
      </c>
      <c r="H76" s="44" t="e">
        <f ca="1">IF(H$63&gt;0,COUNTIFS(INDIRECT($D$59&amp;"!$p$4:$p$250"),"NO",INDIRECT($D$59&amp;"!$E$4:$E$250"),"&lt;="&amp;H$62,INDIRECT($D$59&amp;"!$E$4:$E$250"),"&gt;="&amp;H$61,INDIRECT($D$59&amp;"!$D$4:$D$250"),$C$1),NA())</f>
        <v>#N/A</v>
      </c>
      <c r="I76" s="44" t="e">
        <f ca="1">IF(I$63&gt;0,COUNTIFS(INDIRECT($I$59&amp;"!$p$4:$p$250"),"NO",INDIRECT($I$59&amp;"!$E$4:$E$250"),"&lt;="&amp;I$62,INDIRECT($I$59&amp;"!$E$4:$E$250"),"&gt;="&amp;I$61,INDIRECT($I$59&amp;"!$D$4:$D$250"),$C$1),NA())</f>
        <v>#N/A</v>
      </c>
      <c r="J76" s="44" t="e">
        <f ca="1">IF(J$63&gt;0,COUNTIFS(INDIRECT($I$59&amp;"!$p$4:$p$250"),"NO",INDIRECT($I$59&amp;"!$E$4:$E$250"),"&lt;="&amp;J$62,INDIRECT($I$59&amp;"!$E$4:$E$250"),"&gt;="&amp;J$61,INDIRECT($I$59&amp;"!$D$4:$D$250"),$C$1),NA())</f>
        <v>#N/A</v>
      </c>
      <c r="K76" s="44" t="e">
        <f ca="1">IF(K$63&gt;0,COUNTIFS(INDIRECT($I$59&amp;"!$p$4:$p$250"),"NO",INDIRECT($I$59&amp;"!$E$4:$E$250"),"&lt;="&amp;K$62,INDIRECT($I$59&amp;"!$E$4:$E$250"),"&gt;="&amp;K$61,INDIRECT($I$59&amp;"!$D$4:$D$250"),$C$1),NA())</f>
        <v>#N/A</v>
      </c>
      <c r="L76" s="44" t="e">
        <f ca="1">IF(L$63&gt;0,COUNTIFS(INDIRECT($I$59&amp;"!$p$4:$p$250"),"NO",INDIRECT($I$59&amp;"!$E$4:$E$250"),"&lt;="&amp;L$62,INDIRECT($I$59&amp;"!$E$4:$E$250"),"&gt;="&amp;L$61,INDIRECT($I$59&amp;"!$D$4:$D$250"),$C$1),NA())</f>
        <v>#N/A</v>
      </c>
      <c r="M76" s="44" t="e">
        <f ca="1">IF(M$63&gt;0,COUNTIFS(INDIRECT($I$59&amp;"!$p$4:$p$250"),"NO",INDIRECT($I$59&amp;"!$E$4:$E$250"),"&lt;="&amp;M$62,INDIRECT($I$59&amp;"!$E$4:$E$250"),"&gt;="&amp;M$61,INDIRECT($I$59&amp;"!$D$4:$D$250"),$C$1),NA())</f>
        <v>#N/A</v>
      </c>
    </row>
    <row r="77" spans="1:13" ht="15.6" customHeight="1">
      <c r="A77" s="80"/>
      <c r="B77" s="81"/>
      <c r="C77" s="60" t="s">
        <v>64</v>
      </c>
      <c r="D77" s="44" t="e">
        <f ca="1">IF(D$63&gt;0,COUNTIFS(INDIRECT($D$59&amp;"!$q$4:$q$250"),"NO",INDIRECT($D$59&amp;"!$E$4:$E$250"),"&lt;="&amp;D$62,INDIRECT($D$59&amp;"!$E$4:$E$250"),"&gt;="&amp;D$61,INDIRECT($D$59&amp;"!$D$4:$D$250"),$C$1),NA())</f>
        <v>#N/A</v>
      </c>
      <c r="E77" s="44" t="e">
        <f ca="1">IF(E$63&gt;0,COUNTIFS(INDIRECT($D$59&amp;"!$q$4:$q$250"),"NO",INDIRECT($D$59&amp;"!$E$4:$E$250"),"&lt;="&amp;E$62,INDIRECT($D$59&amp;"!$E$4:$E$250"),"&gt;="&amp;E$61,INDIRECT($D$59&amp;"!$D$4:$D$250"),$C$1),NA())</f>
        <v>#N/A</v>
      </c>
      <c r="F77" s="44" t="e">
        <f ca="1">IF(F$63&gt;0,COUNTIFS(INDIRECT($D$59&amp;"!$q$4:$q$250"),"NO",INDIRECT($D$59&amp;"!$E$4:$E$250"),"&lt;="&amp;F$62,INDIRECT($D$59&amp;"!$E$4:$E$250"),"&gt;="&amp;F$61,INDIRECT($D$59&amp;"!$D$4:$D$250"),$C$1),NA())</f>
        <v>#N/A</v>
      </c>
      <c r="G77" s="44" t="e">
        <f ca="1">IF(G$63&gt;0,COUNTIFS(INDIRECT($D$59&amp;"!$q$4:$q$250"),"NO",INDIRECT($D$59&amp;"!$E$4:$E$250"),"&lt;="&amp;G$62,INDIRECT($D$59&amp;"!$E$4:$E$250"),"&gt;="&amp;G$61,INDIRECT($D$59&amp;"!$D$4:$D$250"),$C$1),NA())</f>
        <v>#N/A</v>
      </c>
      <c r="H77" s="44" t="e">
        <f ca="1">IF(H$63&gt;0,COUNTIFS(INDIRECT($D$59&amp;"!$q$4:$q$250"),"NO",INDIRECT($D$59&amp;"!$E$4:$E$250"),"&lt;="&amp;H$62,INDIRECT($D$59&amp;"!$E$4:$E$250"),"&gt;="&amp;H$61,INDIRECT($D$59&amp;"!$D$4:$D$250"),$C$1),NA())</f>
        <v>#N/A</v>
      </c>
      <c r="I77" s="44" t="e">
        <f ca="1">IF(I$63&gt;0,COUNTIFS(INDIRECT($I$59&amp;"!$q$4:$q$250"),"NO",INDIRECT($I$59&amp;"!$E$4:$E$250"),"&lt;="&amp;I$62,INDIRECT($I$59&amp;"!$E$4:$E$250"),"&gt;="&amp;I$61,INDIRECT($I$59&amp;"!$D$4:$D$250"),$C$1),NA())</f>
        <v>#N/A</v>
      </c>
      <c r="J77" s="44" t="e">
        <f ca="1">IF(J$63&gt;0,COUNTIFS(INDIRECT($I$59&amp;"!$q$4:$q$250"),"NO",INDIRECT($I$59&amp;"!$E$4:$E$250"),"&lt;="&amp;J$62,INDIRECT($I$59&amp;"!$E$4:$E$250"),"&gt;="&amp;J$61,INDIRECT($I$59&amp;"!$D$4:$D$250"),$C$1),NA())</f>
        <v>#N/A</v>
      </c>
      <c r="K77" s="44" t="e">
        <f ca="1">IF(K$63&gt;0,COUNTIFS(INDIRECT($I$59&amp;"!$q$4:$q$250"),"NO",INDIRECT($I$59&amp;"!$E$4:$E$250"),"&lt;="&amp;K$62,INDIRECT($I$59&amp;"!$E$4:$E$250"),"&gt;="&amp;K$61,INDIRECT($I$59&amp;"!$D$4:$D$250"),$C$1),NA())</f>
        <v>#N/A</v>
      </c>
      <c r="L77" s="44" t="e">
        <f ca="1">IF(L$63&gt;0,COUNTIFS(INDIRECT($I$59&amp;"!$q$4:$q$250"),"NO",INDIRECT($I$59&amp;"!$E$4:$E$250"),"&lt;="&amp;L$62,INDIRECT($I$59&amp;"!$E$4:$E$250"),"&gt;="&amp;L$61,INDIRECT($I$59&amp;"!$D$4:$D$250"),$C$1),NA())</f>
        <v>#N/A</v>
      </c>
      <c r="M77" s="44" t="e">
        <f ca="1">IF(M$63&gt;0,COUNTIFS(INDIRECT($I$59&amp;"!$q$4:$q$250"),"NO",INDIRECT($I$59&amp;"!$E$4:$E$250"),"&lt;="&amp;M$62,INDIRECT($I$59&amp;"!$E$4:$E$250"),"&gt;="&amp;M$61,INDIRECT($I$59&amp;"!$D$4:$D$250"),$C$1),NA())</f>
        <v>#N/A</v>
      </c>
    </row>
    <row r="78" spans="1:13" ht="28.8">
      <c r="A78" s="78"/>
      <c r="B78" s="79"/>
      <c r="C78" s="60" t="s">
        <v>65</v>
      </c>
      <c r="D78" s="44" t="e">
        <f ca="1">IF(D$63&gt;0,COUNTIFS(INDIRECT($D$59&amp;"!$r$4:$r$250"),"NO",INDIRECT($D$59&amp;"!$E$4:$E$250"),"&lt;="&amp;D$62,INDIRECT($D$59&amp;"!$E$4:$E$250"),"&gt;="&amp;D$61,INDIRECT($D$59&amp;"!$D$4:$D$250"),$C$1),NA())</f>
        <v>#N/A</v>
      </c>
      <c r="E78" s="44" t="e">
        <f ca="1">IF(E$63&gt;0,COUNTIFS(INDIRECT($D$59&amp;"!$r$4:$r$250"),"NO",INDIRECT($D$59&amp;"!$E$4:$E$250"),"&lt;="&amp;E$62,INDIRECT($D$59&amp;"!$E$4:$E$250"),"&gt;="&amp;E$61,INDIRECT($D$59&amp;"!$D$4:$D$250"),$C$1),NA())</f>
        <v>#N/A</v>
      </c>
      <c r="F78" s="44" t="e">
        <f ca="1">IF(F$63&gt;0,COUNTIFS(INDIRECT($D$59&amp;"!$r$4:$r$250"),"NO",INDIRECT($D$59&amp;"!$E$4:$E$250"),"&lt;="&amp;F$62,INDIRECT($D$59&amp;"!$E$4:$E$250"),"&gt;="&amp;F$61,INDIRECT($D$59&amp;"!$D$4:$D$250"),$C$1),NA())</f>
        <v>#N/A</v>
      </c>
      <c r="G78" s="44" t="e">
        <f ca="1">IF(G$63&gt;0,COUNTIFS(INDIRECT($D$59&amp;"!$r$4:$r$250"),"NO",INDIRECT($D$59&amp;"!$E$4:$E$250"),"&lt;="&amp;G$62,INDIRECT($D$59&amp;"!$E$4:$E$250"),"&gt;="&amp;G$61,INDIRECT($D$59&amp;"!$D$4:$D$250"),$C$1),NA())</f>
        <v>#N/A</v>
      </c>
      <c r="H78" s="44" t="e">
        <f ca="1">IF(H$63&gt;0,COUNTIFS(INDIRECT($D$59&amp;"!$r$4:$r$250"),"NO",INDIRECT($D$59&amp;"!$E$4:$E$250"),"&lt;="&amp;H$62,INDIRECT($D$59&amp;"!$E$4:$E$250"),"&gt;="&amp;H$61,INDIRECT($D$59&amp;"!$D$4:$D$250"),$C$1),NA())</f>
        <v>#N/A</v>
      </c>
      <c r="I78" s="44" t="e">
        <f ca="1">IF(I$63&gt;0,COUNTIFS(INDIRECT($I$59&amp;"!$r$4:$r$250"),"NO",INDIRECT($I$59&amp;"!$E$4:$E$250"),"&lt;="&amp;I$62,INDIRECT($I$59&amp;"!$E$4:$E$250"),"&gt;="&amp;I$61,INDIRECT($I$59&amp;"!$D$4:$D$250"),$C$1),NA())</f>
        <v>#N/A</v>
      </c>
      <c r="J78" s="44" t="e">
        <f ca="1">IF(J$63&gt;0,COUNTIFS(INDIRECT($I$59&amp;"!$r$4:$r$250"),"NO",INDIRECT($I$59&amp;"!$E$4:$E$250"),"&lt;="&amp;J$62,INDIRECT($I$59&amp;"!$E$4:$E$250"),"&gt;="&amp;J$61,INDIRECT($I$59&amp;"!$D$4:$D$250"),$C$1),NA())</f>
        <v>#N/A</v>
      </c>
      <c r="K78" s="44" t="e">
        <f ca="1">IF(K$63&gt;0,COUNTIFS(INDIRECT($I$59&amp;"!$r$4:$r$250"),"NO",INDIRECT($I$59&amp;"!$E$4:$E$250"),"&lt;="&amp;K$62,INDIRECT($I$59&amp;"!$E$4:$E$250"),"&gt;="&amp;K$61,INDIRECT($I$59&amp;"!$D$4:$D$250"),$C$1),NA())</f>
        <v>#N/A</v>
      </c>
      <c r="L78" s="44" t="e">
        <f ca="1">IF(L$63&gt;0,COUNTIFS(INDIRECT($I$59&amp;"!$r$4:$r$250"),"NO",INDIRECT($I$59&amp;"!$E$4:$E$250"),"&lt;="&amp;L$62,INDIRECT($I$59&amp;"!$E$4:$E$250"),"&gt;="&amp;L$61,INDIRECT($I$59&amp;"!$D$4:$D$250"),$C$1),NA())</f>
        <v>#N/A</v>
      </c>
      <c r="M78" s="44" t="e">
        <f ca="1">IF(M$63&gt;0,COUNTIFS(INDIRECT($I$59&amp;"!$r$4:$r$250"),"NO",INDIRECT($I$59&amp;"!$E$4:$E$250"),"&lt;="&amp;M$62,INDIRECT($I$59&amp;"!$E$4:$E$250"),"&gt;="&amp;M$61,INDIRECT($I$59&amp;"!$D$4:$D$250"),$C$1),NA())</f>
        <v>#N/A</v>
      </c>
    </row>
    <row r="79" spans="1:13" ht="28.8">
      <c r="A79" s="82" t="s">
        <v>66</v>
      </c>
      <c r="B79" s="85" t="s">
        <v>67</v>
      </c>
      <c r="C79" s="60" t="s">
        <v>68</v>
      </c>
      <c r="D79" s="44" t="e">
        <f ca="1">IF(D$63&gt;0,COUNTIFS(INDIRECT($D$59&amp;"!$s$4:$s$250"),"NO",INDIRECT($D$59&amp;"!$E$4:$E$250"),"&lt;="&amp;D$62,INDIRECT($D$59&amp;"!$E$4:$E$250"),"&gt;="&amp;D$61,INDIRECT($D$59&amp;"!$D$4:$D$250"),$C$1),NA())</f>
        <v>#N/A</v>
      </c>
      <c r="E79" s="44" t="e">
        <f ca="1">IF(E$63&gt;0,COUNTIFS(INDIRECT($D$59&amp;"!$s$4:$s$250"),"NO",INDIRECT($D$59&amp;"!$E$4:$E$250"),"&lt;="&amp;E$62,INDIRECT($D$59&amp;"!$E$4:$E$250"),"&gt;="&amp;E$61,INDIRECT($D$59&amp;"!$D$4:$D$250"),$C$1),NA())</f>
        <v>#N/A</v>
      </c>
      <c r="F79" s="44" t="e">
        <f ca="1">IF(F$63&gt;0,COUNTIFS(INDIRECT($D$59&amp;"!$s$4:$s$250"),"NO",INDIRECT($D$59&amp;"!$E$4:$E$250"),"&lt;="&amp;F$62,INDIRECT($D$59&amp;"!$E$4:$E$250"),"&gt;="&amp;F$61,INDIRECT($D$59&amp;"!$D$4:$D$250"),$C$1),NA())</f>
        <v>#N/A</v>
      </c>
      <c r="G79" s="44" t="e">
        <f ca="1">IF(G$63&gt;0,COUNTIFS(INDIRECT($D$59&amp;"!$s$4:$s$250"),"NO",INDIRECT($D$59&amp;"!$E$4:$E$250"),"&lt;="&amp;G$62,INDIRECT($D$59&amp;"!$E$4:$E$250"),"&gt;="&amp;G$61,INDIRECT($D$59&amp;"!$D$4:$D$250"),$C$1),NA())</f>
        <v>#N/A</v>
      </c>
      <c r="H79" s="44" t="e">
        <f ca="1">IF(H$63&gt;0,COUNTIFS(INDIRECT($D$59&amp;"!$s$4:$s$250"),"NO",INDIRECT($D$59&amp;"!$E$4:$E$250"),"&lt;="&amp;H$62,INDIRECT($D$59&amp;"!$E$4:$E$250"),"&gt;="&amp;H$61,INDIRECT($D$59&amp;"!$D$4:$D$250"),$C$1),NA())</f>
        <v>#N/A</v>
      </c>
      <c r="I79" s="44" t="e">
        <f ca="1">IF(I$63&gt;0,COUNTIFS(INDIRECT($I$59&amp;"!$s$4:$s$250"),"NO",INDIRECT($I$59&amp;"!$E$4:$E$250"),"&lt;="&amp;I$62,INDIRECT($I$59&amp;"!$E$4:$E$250"),"&gt;="&amp;I$61,INDIRECT($I$59&amp;"!$D$4:$D$250"),$C$1),NA())</f>
        <v>#N/A</v>
      </c>
      <c r="J79" s="44" t="e">
        <f ca="1">IF(J$63&gt;0,COUNTIFS(INDIRECT($I$59&amp;"!$s$4:$s$250"),"NO",INDIRECT($I$59&amp;"!$E$4:$E$250"),"&lt;="&amp;J$62,INDIRECT($I$59&amp;"!$E$4:$E$250"),"&gt;="&amp;J$61,INDIRECT($I$59&amp;"!$D$4:$D$250"),$C$1),NA())</f>
        <v>#N/A</v>
      </c>
      <c r="K79" s="44" t="e">
        <f ca="1">IF(K$63&gt;0,COUNTIFS(INDIRECT($I$59&amp;"!$s$4:$s$250"),"NO",INDIRECT($I$59&amp;"!$E$4:$E$250"),"&lt;="&amp;K$62,INDIRECT($I$59&amp;"!$E$4:$E$250"),"&gt;="&amp;K$61,INDIRECT($I$59&amp;"!$D$4:$D$250"),$C$1),NA())</f>
        <v>#N/A</v>
      </c>
      <c r="L79" s="44" t="e">
        <f ca="1">IF(L$63&gt;0,COUNTIFS(INDIRECT($I$59&amp;"!$s$4:$s$250"),"NO",INDIRECT($I$59&amp;"!$E$4:$E$250"),"&lt;="&amp;L$62,INDIRECT($I$59&amp;"!$E$4:$E$250"),"&gt;="&amp;L$61,INDIRECT($I$59&amp;"!$D$4:$D$250"),$C$1),NA())</f>
        <v>#N/A</v>
      </c>
      <c r="M79" s="44" t="e">
        <f ca="1">IF(M$63&gt;0,COUNTIFS(INDIRECT($I$59&amp;"!$s$4:$s$250"),"NO",INDIRECT($I$59&amp;"!$E$4:$E$250"),"&lt;="&amp;M$62,INDIRECT($I$59&amp;"!$E$4:$E$250"),"&gt;="&amp;M$61,INDIRECT($I$59&amp;"!$D$4:$D$250"),$C$1),NA())</f>
        <v>#N/A</v>
      </c>
    </row>
    <row r="80" spans="1:13" ht="15.6">
      <c r="A80" s="83"/>
      <c r="B80" s="86"/>
      <c r="C80" s="60" t="s">
        <v>69</v>
      </c>
      <c r="D80" s="44" t="e">
        <f ca="1">IF(D$63&gt;0,COUNTIFS(INDIRECT($D$59&amp;"!$t$4:$t$250"),"NO",INDIRECT($D$59&amp;"!$E$4:$E$250"),"&lt;="&amp;D$62,INDIRECT($D$59&amp;"!$E$4:$E$250"),"&gt;="&amp;D$61,INDIRECT($D$59&amp;"!$D$4:$D$250"),$C$1),NA())</f>
        <v>#N/A</v>
      </c>
      <c r="E80" s="44" t="e">
        <f t="shared" ref="E80:H80" ca="1" si="38">IF(E$63&gt;0,COUNTIFS(INDIRECT($D$59&amp;"!$t$4:$t$250"),"NO",INDIRECT($D$59&amp;"!$E$4:$E$250"),"&lt;="&amp;E$62,INDIRECT($D$59&amp;"!$E$4:$E$250"),"&gt;="&amp;E$61,INDIRECT($D$59&amp;"!$D$4:$D$250"),$C$1),NA())</f>
        <v>#N/A</v>
      </c>
      <c r="F80" s="44" t="e">
        <f t="shared" ca="1" si="38"/>
        <v>#N/A</v>
      </c>
      <c r="G80" s="44" t="e">
        <f t="shared" ca="1" si="38"/>
        <v>#N/A</v>
      </c>
      <c r="H80" s="44" t="e">
        <f t="shared" ca="1" si="38"/>
        <v>#N/A</v>
      </c>
      <c r="I80" s="44" t="e">
        <f ca="1">IF(I$63&gt;0,COUNTIFS(INDIRECT($I$59&amp;"!$t$4:$t$250"),"NO",INDIRECT($I$59&amp;"!$E$4:$E$250"),"&lt;="&amp;I$62,INDIRECT($I$59&amp;"!$E$4:$E$250"),"&gt;="&amp;I$61,INDIRECT($I$59&amp;"!$D$4:$D$250"),$C$1),NA())</f>
        <v>#N/A</v>
      </c>
      <c r="J80" s="44" t="e">
        <f t="shared" ref="J80:M80" ca="1" si="39">IF(J$63&gt;0,COUNTIFS(INDIRECT($I$59&amp;"!$t$4:$t$250"),"NO",INDIRECT($I$59&amp;"!$E$4:$E$250"),"&lt;="&amp;J$62,INDIRECT($I$59&amp;"!$E$4:$E$250"),"&gt;="&amp;J$61,INDIRECT($I$59&amp;"!$D$4:$D$250"),$C$1),NA())</f>
        <v>#N/A</v>
      </c>
      <c r="K80" s="44" t="e">
        <f t="shared" ca="1" si="39"/>
        <v>#N/A</v>
      </c>
      <c r="L80" s="44" t="e">
        <f t="shared" ca="1" si="39"/>
        <v>#N/A</v>
      </c>
      <c r="M80" s="44" t="e">
        <f t="shared" ca="1" si="39"/>
        <v>#N/A</v>
      </c>
    </row>
    <row r="81" spans="1:13" ht="28.8">
      <c r="A81" s="83"/>
      <c r="B81" s="86"/>
      <c r="C81" s="60" t="s">
        <v>70</v>
      </c>
      <c r="D81" s="44" t="e">
        <f ca="1">IF(D$63&gt;0,COUNTIFS(INDIRECT($D$59&amp;"!$u$4:$u$250"),"NO",INDIRECT($D$59&amp;"!$E$4:$E$250"),"&lt;="&amp;D$62,INDIRECT($D$59&amp;"!$E$4:$E$250"),"&gt;="&amp;D$61,INDIRECT($D$59&amp;"!$D$4:$D$250"),$C$1),NA())</f>
        <v>#N/A</v>
      </c>
      <c r="E81" s="44" t="e">
        <f t="shared" ref="E81:H81" ca="1" si="40">IF(E$63&gt;0,COUNTIFS(INDIRECT($D$59&amp;"!$u$4:$u$250"),"NO",INDIRECT($D$59&amp;"!$E$4:$E$250"),"&lt;="&amp;E$62,INDIRECT($D$59&amp;"!$E$4:$E$250"),"&gt;="&amp;E$61,INDIRECT($D$59&amp;"!$D$4:$D$250"),$C$1),NA())</f>
        <v>#N/A</v>
      </c>
      <c r="F81" s="44" t="e">
        <f t="shared" ca="1" si="40"/>
        <v>#N/A</v>
      </c>
      <c r="G81" s="44" t="e">
        <f t="shared" ca="1" si="40"/>
        <v>#N/A</v>
      </c>
      <c r="H81" s="44" t="e">
        <f t="shared" ca="1" si="40"/>
        <v>#N/A</v>
      </c>
      <c r="I81" s="44" t="e">
        <f ca="1">IF(I$63&gt;0,COUNTIFS(INDIRECT($I$59&amp;"!$u$4:$u$250"),"NO",INDIRECT($I$59&amp;"!$E$4:$E$250"),"&lt;="&amp;I$62,INDIRECT($I$59&amp;"!$E$4:$E$250"),"&gt;="&amp;I$61,INDIRECT($I$59&amp;"!$D$4:$D$250"),$C$1),NA())</f>
        <v>#N/A</v>
      </c>
      <c r="J81" s="44" t="e">
        <f t="shared" ref="J81:M81" ca="1" si="41">IF(J$63&gt;0,COUNTIFS(INDIRECT($I$59&amp;"!$u$4:$u$250"),"NO",INDIRECT($I$59&amp;"!$E$4:$E$250"),"&lt;="&amp;J$62,INDIRECT($I$59&amp;"!$E$4:$E$250"),"&gt;="&amp;J$61,INDIRECT($I$59&amp;"!$D$4:$D$250"),$C$1),NA())</f>
        <v>#N/A</v>
      </c>
      <c r="K81" s="44" t="e">
        <f t="shared" ca="1" si="41"/>
        <v>#N/A</v>
      </c>
      <c r="L81" s="44" t="e">
        <f t="shared" ca="1" si="41"/>
        <v>#N/A</v>
      </c>
      <c r="M81" s="44" t="e">
        <f t="shared" ca="1" si="41"/>
        <v>#N/A</v>
      </c>
    </row>
    <row r="82" spans="1:13" ht="28.8">
      <c r="A82" s="83"/>
      <c r="B82" s="86"/>
      <c r="C82" s="60" t="s">
        <v>71</v>
      </c>
      <c r="D82" s="44" t="e">
        <f ca="1">IF(D$63&gt;0,COUNTIFS(INDIRECT($D$59&amp;"!$v$4:$v$250"),"NO",INDIRECT($D$59&amp;"!$E$4:$E$250"),"&lt;="&amp;D$62,INDIRECT($D$59&amp;"!$E$4:$E$250"),"&gt;="&amp;D$61,INDIRECT($D$59&amp;"!$D$4:$D$250"),$C$1),NA())</f>
        <v>#N/A</v>
      </c>
      <c r="E82" s="44" t="e">
        <f t="shared" ref="E82:H82" ca="1" si="42">IF(E$63&gt;0,COUNTIFS(INDIRECT($D$59&amp;"!$v$4:$v$250"),"NO",INDIRECT($D$59&amp;"!$E$4:$E$250"),"&lt;="&amp;E$62,INDIRECT($D$59&amp;"!$E$4:$E$250"),"&gt;="&amp;E$61,INDIRECT($D$59&amp;"!$D$4:$D$250"),$C$1),NA())</f>
        <v>#N/A</v>
      </c>
      <c r="F82" s="44" t="e">
        <f t="shared" ca="1" si="42"/>
        <v>#N/A</v>
      </c>
      <c r="G82" s="44" t="e">
        <f t="shared" ca="1" si="42"/>
        <v>#N/A</v>
      </c>
      <c r="H82" s="44" t="e">
        <f t="shared" ca="1" si="42"/>
        <v>#N/A</v>
      </c>
      <c r="I82" s="44" t="e">
        <f ca="1">IF(I$63&gt;0,COUNTIFS(INDIRECT($I$59&amp;"!$v$4:$v$250"),"NO",INDIRECT($I$59&amp;"!$E$4:$E$250"),"&lt;="&amp;I$62,INDIRECT($I$59&amp;"!$E$4:$E$250"),"&gt;="&amp;I$61,INDIRECT($I$59&amp;"!$D$4:$D$250"),$C$1),NA())</f>
        <v>#N/A</v>
      </c>
      <c r="J82" s="44" t="e">
        <f t="shared" ref="J82:M82" ca="1" si="43">IF(J$63&gt;0,COUNTIFS(INDIRECT($I$59&amp;"!$v$4:$v$250"),"NO",INDIRECT($I$59&amp;"!$E$4:$E$250"),"&lt;="&amp;J$62,INDIRECT($I$59&amp;"!$E$4:$E$250"),"&gt;="&amp;J$61,INDIRECT($I$59&amp;"!$D$4:$D$250"),$C$1),NA())</f>
        <v>#N/A</v>
      </c>
      <c r="K82" s="44" t="e">
        <f t="shared" ca="1" si="43"/>
        <v>#N/A</v>
      </c>
      <c r="L82" s="44" t="e">
        <f t="shared" ca="1" si="43"/>
        <v>#N/A</v>
      </c>
      <c r="M82" s="44" t="e">
        <f t="shared" ca="1" si="43"/>
        <v>#N/A</v>
      </c>
    </row>
    <row r="83" spans="1:13" ht="15.6">
      <c r="A83" s="83"/>
      <c r="B83" s="87"/>
      <c r="C83" s="60" t="s">
        <v>72</v>
      </c>
      <c r="D83" s="44" t="e">
        <f ca="1">IF(D$63&gt;0,COUNTIFS(INDIRECT($D$59&amp;"!$w$4:$w$250"),"NO",INDIRECT($D$59&amp;"!$E$4:$E$250"),"&lt;="&amp;D$62,INDIRECT($D$59&amp;"!$E$4:$E$250"),"&gt;="&amp;D$61,INDIRECT($D$59&amp;"!$D$4:$D$250"),$C$1),NA())</f>
        <v>#N/A</v>
      </c>
      <c r="E83" s="44" t="e">
        <f t="shared" ref="E83:H83" ca="1" si="44">IF(E$63&gt;0,COUNTIFS(INDIRECT($D$59&amp;"!$w$4:$w$250"),"NO",INDIRECT($D$59&amp;"!$E$4:$E$250"),"&lt;="&amp;E$62,INDIRECT($D$59&amp;"!$E$4:$E$250"),"&gt;="&amp;E$61,INDIRECT($D$59&amp;"!$D$4:$D$250"),$C$1),NA())</f>
        <v>#N/A</v>
      </c>
      <c r="F83" s="44" t="e">
        <f t="shared" ca="1" si="44"/>
        <v>#N/A</v>
      </c>
      <c r="G83" s="44" t="e">
        <f t="shared" ca="1" si="44"/>
        <v>#N/A</v>
      </c>
      <c r="H83" s="44" t="e">
        <f t="shared" ca="1" si="44"/>
        <v>#N/A</v>
      </c>
      <c r="I83" s="44" t="e">
        <f ca="1">IF(I$63&gt;0,COUNTIFS(INDIRECT($I$59&amp;"!$w$4:$w$250"),"NO",INDIRECT($I$59&amp;"!$E$4:$E$250"),"&lt;="&amp;I$62,INDIRECT($I$59&amp;"!$E$4:$E$250"),"&gt;="&amp;I$61,INDIRECT($I$59&amp;"!$D$4:$D$250"),$C$1),NA())</f>
        <v>#N/A</v>
      </c>
      <c r="J83" s="44" t="e">
        <f t="shared" ref="J83:M83" ca="1" si="45">IF(J$63&gt;0,COUNTIFS(INDIRECT($I$59&amp;"!$w$4:$w$250"),"NO",INDIRECT($I$59&amp;"!$E$4:$E$250"),"&lt;="&amp;J$62,INDIRECT($I$59&amp;"!$E$4:$E$250"),"&gt;="&amp;J$61,INDIRECT($I$59&amp;"!$D$4:$D$250"),$C$1),NA())</f>
        <v>#N/A</v>
      </c>
      <c r="K83" s="44" t="e">
        <f t="shared" ca="1" si="45"/>
        <v>#N/A</v>
      </c>
      <c r="L83" s="44" t="e">
        <f t="shared" ca="1" si="45"/>
        <v>#N/A</v>
      </c>
      <c r="M83" s="44" t="e">
        <f t="shared" ca="1" si="45"/>
        <v>#N/A</v>
      </c>
    </row>
    <row r="84" spans="1:13" ht="15.6">
      <c r="A84" s="83"/>
      <c r="B84" s="85" t="s">
        <v>73</v>
      </c>
      <c r="C84" s="60" t="s">
        <v>74</v>
      </c>
      <c r="D84" s="44" t="e">
        <f ca="1">IF(D$63&gt;0,COUNTIFS(INDIRECT($D$59&amp;"!$x$4:$x$250"),"NO",INDIRECT($D$59&amp;"!$E$4:$E$250"),"&lt;="&amp;D$62,INDIRECT($D$59&amp;"!$E$4:$E$250"),"&gt;="&amp;D$61,INDIRECT($D$59&amp;"!$D$4:$D$250"),$C$1),NA())</f>
        <v>#N/A</v>
      </c>
      <c r="E84" s="44" t="e">
        <f t="shared" ref="E84:H84" ca="1" si="46">IF(E$63&gt;0,COUNTIFS(INDIRECT($D$59&amp;"!$x$4:$x$250"),"NO",INDIRECT($D$59&amp;"!$E$4:$E$250"),"&lt;="&amp;E$62,INDIRECT($D$59&amp;"!$E$4:$E$250"),"&gt;="&amp;E$61,INDIRECT($D$59&amp;"!$D$4:$D$250"),$C$1),NA())</f>
        <v>#N/A</v>
      </c>
      <c r="F84" s="44" t="e">
        <f t="shared" ca="1" si="46"/>
        <v>#N/A</v>
      </c>
      <c r="G84" s="44" t="e">
        <f t="shared" ca="1" si="46"/>
        <v>#N/A</v>
      </c>
      <c r="H84" s="44" t="e">
        <f t="shared" ca="1" si="46"/>
        <v>#N/A</v>
      </c>
      <c r="I84" s="44" t="e">
        <f ca="1">IF(I$63&gt;0,COUNTIFS(INDIRECT($I$59&amp;"!$x$4:$x$250"),"NO",INDIRECT($I$59&amp;"!$E$4:$E$250"),"&lt;="&amp;I$62,INDIRECT($I$59&amp;"!$E$4:$E$250"),"&gt;="&amp;I$61,INDIRECT($I$59&amp;"!$D$4:$D$250"),$C$1),NA())</f>
        <v>#N/A</v>
      </c>
      <c r="J84" s="44" t="e">
        <f t="shared" ref="J84:M84" ca="1" si="47">IF(J$63&gt;0,COUNTIFS(INDIRECT($I$59&amp;"!$x$4:$x$250"),"NO",INDIRECT($I$59&amp;"!$E$4:$E$250"),"&lt;="&amp;J$62,INDIRECT($I$59&amp;"!$E$4:$E$250"),"&gt;="&amp;J$61,INDIRECT($I$59&amp;"!$D$4:$D$250"),$C$1),NA())</f>
        <v>#N/A</v>
      </c>
      <c r="K84" s="44" t="e">
        <f t="shared" ca="1" si="47"/>
        <v>#N/A</v>
      </c>
      <c r="L84" s="44" t="e">
        <f t="shared" ca="1" si="47"/>
        <v>#N/A</v>
      </c>
      <c r="M84" s="44" t="e">
        <f t="shared" ca="1" si="47"/>
        <v>#N/A</v>
      </c>
    </row>
    <row r="85" spans="1:13" ht="28.8">
      <c r="A85" s="83"/>
      <c r="B85" s="86"/>
      <c r="C85" s="15" t="s">
        <v>75</v>
      </c>
      <c r="D85" s="44" t="e">
        <f ca="1">IF(D$63&gt;0,COUNTIFS(INDIRECT($D$59&amp;"!$y$4:$y$250"),"NO",INDIRECT($D$59&amp;"!$E$4:$E$250"),"&lt;="&amp;D$62,INDIRECT($D$59&amp;"!$E$4:$E$250"),"&gt;="&amp;D$61,INDIRECT($D$59&amp;"!$D$4:$D$250"),$C$1),NA())</f>
        <v>#N/A</v>
      </c>
      <c r="E85" s="44" t="e">
        <f t="shared" ref="E85:H85" ca="1" si="48">IF(E$63&gt;0,COUNTIFS(INDIRECT($D$59&amp;"!$y$4:$y$250"),"NO",INDIRECT($D$59&amp;"!$E$4:$E$250"),"&lt;="&amp;E$62,INDIRECT($D$59&amp;"!$E$4:$E$250"),"&gt;="&amp;E$61,INDIRECT($D$59&amp;"!$D$4:$D$250"),$C$1),NA())</f>
        <v>#N/A</v>
      </c>
      <c r="F85" s="44" t="e">
        <f t="shared" ca="1" si="48"/>
        <v>#N/A</v>
      </c>
      <c r="G85" s="44" t="e">
        <f t="shared" ca="1" si="48"/>
        <v>#N/A</v>
      </c>
      <c r="H85" s="44" t="e">
        <f t="shared" ca="1" si="48"/>
        <v>#N/A</v>
      </c>
      <c r="I85" s="44" t="e">
        <f ca="1">IF(I$63&gt;0,COUNTIFS(INDIRECT($I$59&amp;"!$y$4:$y$250"),"NO",INDIRECT($I$59&amp;"!$E$4:$E$250"),"&lt;="&amp;I$62,INDIRECT($I$59&amp;"!$E$4:$E$250"),"&gt;="&amp;I$61,INDIRECT($I$59&amp;"!$D$4:$D$250"),$C$1),NA())</f>
        <v>#N/A</v>
      </c>
      <c r="J85" s="44" t="e">
        <f t="shared" ref="J85:M85" ca="1" si="49">IF(J$63&gt;0,COUNTIFS(INDIRECT($I$59&amp;"!$y$4:$y$250"),"NO",INDIRECT($I$59&amp;"!$E$4:$E$250"),"&lt;="&amp;J$62,INDIRECT($I$59&amp;"!$E$4:$E$250"),"&gt;="&amp;J$61,INDIRECT($I$59&amp;"!$D$4:$D$250"),$C$1),NA())</f>
        <v>#N/A</v>
      </c>
      <c r="K85" s="44" t="e">
        <f t="shared" ca="1" si="49"/>
        <v>#N/A</v>
      </c>
      <c r="L85" s="44" t="e">
        <f t="shared" ca="1" si="49"/>
        <v>#N/A</v>
      </c>
      <c r="M85" s="44" t="e">
        <f t="shared" ca="1" si="49"/>
        <v>#N/A</v>
      </c>
    </row>
    <row r="86" spans="1:13" ht="15.6">
      <c r="A86" s="83"/>
      <c r="B86" s="86"/>
      <c r="C86" s="60" t="s">
        <v>76</v>
      </c>
      <c r="D86" s="44" t="e">
        <f ca="1">IF(D$63&gt;0,COUNTIFS(INDIRECT($D$59&amp;"!$z$4:$z$250"),"NO",INDIRECT($D$59&amp;"!$E$4:$E$250"),"&lt;="&amp;D$62,INDIRECT($D$59&amp;"!$E$4:$E$250"),"&gt;="&amp;D$61,INDIRECT($D$59&amp;"!$D$4:$D$250"),$C$1),NA())</f>
        <v>#N/A</v>
      </c>
      <c r="E86" s="44" t="e">
        <f t="shared" ref="E86:H86" ca="1" si="50">IF(E$63&gt;0,COUNTIFS(INDIRECT($D$59&amp;"!$z$4:$z$250"),"NO",INDIRECT($D$59&amp;"!$E$4:$E$250"),"&lt;="&amp;E$62,INDIRECT($D$59&amp;"!$E$4:$E$250"),"&gt;="&amp;E$61,INDIRECT($D$59&amp;"!$D$4:$D$250"),$C$1),NA())</f>
        <v>#N/A</v>
      </c>
      <c r="F86" s="44" t="e">
        <f t="shared" ca="1" si="50"/>
        <v>#N/A</v>
      </c>
      <c r="G86" s="44" t="e">
        <f t="shared" ca="1" si="50"/>
        <v>#N/A</v>
      </c>
      <c r="H86" s="44" t="e">
        <f t="shared" ca="1" si="50"/>
        <v>#N/A</v>
      </c>
      <c r="I86" s="44" t="e">
        <f ca="1">IF(I$63&gt;0,COUNTIFS(INDIRECT($I$59&amp;"!$z$4:$z$250"),"NO",INDIRECT($I$59&amp;"!$E$4:$E$250"),"&lt;="&amp;I$62,INDIRECT($I$59&amp;"!$E$4:$E$250"),"&gt;="&amp;I$61,INDIRECT($I$59&amp;"!$D$4:$D$250"),$C$1),NA())</f>
        <v>#N/A</v>
      </c>
      <c r="J86" s="44" t="e">
        <f t="shared" ref="J86:M86" ca="1" si="51">IF(J$63&gt;0,COUNTIFS(INDIRECT($I$59&amp;"!$z$4:$z$250"),"NO",INDIRECT($I$59&amp;"!$E$4:$E$250"),"&lt;="&amp;J$62,INDIRECT($I$59&amp;"!$E$4:$E$250"),"&gt;="&amp;J$61,INDIRECT($I$59&amp;"!$D$4:$D$250"),$C$1),NA())</f>
        <v>#N/A</v>
      </c>
      <c r="K86" s="44" t="e">
        <f t="shared" ca="1" si="51"/>
        <v>#N/A</v>
      </c>
      <c r="L86" s="44" t="e">
        <f t="shared" ca="1" si="51"/>
        <v>#N/A</v>
      </c>
      <c r="M86" s="44" t="e">
        <f t="shared" ca="1" si="51"/>
        <v>#N/A</v>
      </c>
    </row>
    <row r="87" spans="1:13" ht="72">
      <c r="A87" s="83"/>
      <c r="B87" s="86"/>
      <c r="C87" s="60" t="s">
        <v>77</v>
      </c>
      <c r="D87" s="44" t="e">
        <f ca="1">IF(D$63&gt;0,COUNTIFS(INDIRECT($D$59&amp;"!$aa$4:$aa$250"),"NO",INDIRECT($D$59&amp;"!$E$4:$E$250"),"&lt;="&amp;D$62,INDIRECT($D$59&amp;"!$E$4:$E$250"),"&gt;="&amp;D$61,INDIRECT($D$59&amp;"!$D$4:$D$250"),$C$1),NA())</f>
        <v>#N/A</v>
      </c>
      <c r="E87" s="44" t="e">
        <f t="shared" ref="E87:H87" ca="1" si="52">IF(E$63&gt;0,COUNTIFS(INDIRECT($D$59&amp;"!$aa$4:$aa$250"),"NO",INDIRECT($D$59&amp;"!$E$4:$E$250"),"&lt;="&amp;E$62,INDIRECT($D$59&amp;"!$E$4:$E$250"),"&gt;="&amp;E$61,INDIRECT($D$59&amp;"!$D$4:$D$250"),$C$1),NA())</f>
        <v>#N/A</v>
      </c>
      <c r="F87" s="44" t="e">
        <f t="shared" ca="1" si="52"/>
        <v>#N/A</v>
      </c>
      <c r="G87" s="44" t="e">
        <f t="shared" ca="1" si="52"/>
        <v>#N/A</v>
      </c>
      <c r="H87" s="44" t="e">
        <f t="shared" ca="1" si="52"/>
        <v>#N/A</v>
      </c>
      <c r="I87" s="44" t="e">
        <f ca="1">IF(I$63&gt;0,COUNTIFS(INDIRECT($I$59&amp;"!$aa$4:$aa$250"),"NO",INDIRECT($I$59&amp;"!$E$4:$E$250"),"&lt;="&amp;I$62,INDIRECT($I$59&amp;"!$E$4:$E$250"),"&gt;="&amp;I$61,INDIRECT($I$59&amp;"!$D$4:$D$250"),$C$1),NA())</f>
        <v>#N/A</v>
      </c>
      <c r="J87" s="44" t="e">
        <f t="shared" ref="J87:M87" ca="1" si="53">IF(J$63&gt;0,COUNTIFS(INDIRECT($I$59&amp;"!$aa$4:$aa$250"),"NO",INDIRECT($I$59&amp;"!$E$4:$E$250"),"&lt;="&amp;J$62,INDIRECT($I$59&amp;"!$E$4:$E$250"),"&gt;="&amp;J$61,INDIRECT($I$59&amp;"!$D$4:$D$250"),$C$1),NA())</f>
        <v>#N/A</v>
      </c>
      <c r="K87" s="44" t="e">
        <f t="shared" ca="1" si="53"/>
        <v>#N/A</v>
      </c>
      <c r="L87" s="44" t="e">
        <f t="shared" ca="1" si="53"/>
        <v>#N/A</v>
      </c>
      <c r="M87" s="44" t="e">
        <f t="shared" ca="1" si="53"/>
        <v>#N/A</v>
      </c>
    </row>
    <row r="88" spans="1:13" ht="15.6">
      <c r="A88" s="83"/>
      <c r="B88" s="86"/>
      <c r="C88" s="61" t="s">
        <v>78</v>
      </c>
      <c r="D88" s="44" t="e">
        <f ca="1">IF(D$63&gt;0,COUNTIFS(INDIRECT($D$59&amp;"!$ab$4:$ab$250"),"NO",INDIRECT($D$59&amp;"!$E$4:$E$250"),"&lt;="&amp;D$62,INDIRECT($D$59&amp;"!$E$4:$E$250"),"&gt;="&amp;D$61,INDIRECT($D$59&amp;"!$D$4:$D$250"),$C$1),NA())</f>
        <v>#N/A</v>
      </c>
      <c r="E88" s="44" t="e">
        <f t="shared" ref="E88:H88" ca="1" si="54">IF(E$63&gt;0,COUNTIFS(INDIRECT($D$59&amp;"!$ab$4:$ab$250"),"NO",INDIRECT($D$59&amp;"!$E$4:$E$250"),"&lt;="&amp;E$62,INDIRECT($D$59&amp;"!$E$4:$E$250"),"&gt;="&amp;E$61,INDIRECT($D$59&amp;"!$D$4:$D$250"),$C$1),NA())</f>
        <v>#N/A</v>
      </c>
      <c r="F88" s="44" t="e">
        <f t="shared" ca="1" si="54"/>
        <v>#N/A</v>
      </c>
      <c r="G88" s="44" t="e">
        <f t="shared" ca="1" si="54"/>
        <v>#N/A</v>
      </c>
      <c r="H88" s="44" t="e">
        <f t="shared" ca="1" si="54"/>
        <v>#N/A</v>
      </c>
      <c r="I88" s="44" t="e">
        <f ca="1">IF(I$63&gt;0,COUNTIFS(INDIRECT($I$59&amp;"!$ab$4:$ab$250"),"NO",INDIRECT($I$59&amp;"!$E$4:$E$250"),"&lt;="&amp;I$62,INDIRECT($I$59&amp;"!$E$4:$E$250"),"&gt;="&amp;I$61,INDIRECT($I$59&amp;"!$D$4:$D$250"),$C$1),NA())</f>
        <v>#N/A</v>
      </c>
      <c r="J88" s="44" t="e">
        <f t="shared" ref="J88:M88" ca="1" si="55">IF(J$63&gt;0,COUNTIFS(INDIRECT($I$59&amp;"!$ab$4:$ab$250"),"NO",INDIRECT($I$59&amp;"!$E$4:$E$250"),"&lt;="&amp;J$62,INDIRECT($I$59&amp;"!$E$4:$E$250"),"&gt;="&amp;J$61,INDIRECT($I$59&amp;"!$D$4:$D$250"),$C$1),NA())</f>
        <v>#N/A</v>
      </c>
      <c r="K88" s="44" t="e">
        <f t="shared" ca="1" si="55"/>
        <v>#N/A</v>
      </c>
      <c r="L88" s="44" t="e">
        <f t="shared" ca="1" si="55"/>
        <v>#N/A</v>
      </c>
      <c r="M88" s="44" t="e">
        <f t="shared" ca="1" si="55"/>
        <v>#N/A</v>
      </c>
    </row>
    <row r="89" spans="1:13" ht="15.6">
      <c r="A89" s="83"/>
      <c r="B89" s="87"/>
      <c r="C89" s="61" t="s">
        <v>79</v>
      </c>
      <c r="D89" s="44" t="e">
        <f ca="1">IF(D$63&gt;0,COUNTIFS(INDIRECT($D$59&amp;"!$ac$4:$ac$250"),"NO",INDIRECT($D$59&amp;"!$E$4:$E$250"),"&lt;="&amp;D$62,INDIRECT($D$59&amp;"!$E$4:$E$250"),"&gt;="&amp;D$61,INDIRECT($D$59&amp;"!$D$4:$D$250"),$C$1),NA())</f>
        <v>#N/A</v>
      </c>
      <c r="E89" s="44" t="e">
        <f t="shared" ref="E89:H89" ca="1" si="56">IF(E$63&gt;0,COUNTIFS(INDIRECT($D$59&amp;"!$ac$4:$ac$250"),"NO",INDIRECT($D$59&amp;"!$E$4:$E$250"),"&lt;="&amp;E$62,INDIRECT($D$59&amp;"!$E$4:$E$250"),"&gt;="&amp;E$61,INDIRECT($D$59&amp;"!$D$4:$D$250"),$C$1),NA())</f>
        <v>#N/A</v>
      </c>
      <c r="F89" s="44" t="e">
        <f t="shared" ca="1" si="56"/>
        <v>#N/A</v>
      </c>
      <c r="G89" s="44" t="e">
        <f t="shared" ca="1" si="56"/>
        <v>#N/A</v>
      </c>
      <c r="H89" s="44" t="e">
        <f t="shared" ca="1" si="56"/>
        <v>#N/A</v>
      </c>
      <c r="I89" s="44" t="e">
        <f ca="1">IF(I$63&gt;0,COUNTIFS(INDIRECT($I$59&amp;"!$ac$4:$ac$250"),"NO",INDIRECT($I$59&amp;"!$E$4:$E$250"),"&lt;="&amp;I$62,INDIRECT($I$59&amp;"!$E$4:$E$250"),"&gt;="&amp;I$61,INDIRECT($I$59&amp;"!$D$4:$D$250"),$C$1),NA())</f>
        <v>#N/A</v>
      </c>
      <c r="J89" s="44" t="e">
        <f t="shared" ref="J89:M89" ca="1" si="57">IF(J$63&gt;0,COUNTIFS(INDIRECT($I$59&amp;"!$ac$4:$ac$250"),"NO",INDIRECT($I$59&amp;"!$E$4:$E$250"),"&lt;="&amp;J$62,INDIRECT($I$59&amp;"!$E$4:$E$250"),"&gt;="&amp;J$61,INDIRECT($I$59&amp;"!$D$4:$D$250"),$C$1),NA())</f>
        <v>#N/A</v>
      </c>
      <c r="K89" s="44" t="e">
        <f t="shared" ca="1" si="57"/>
        <v>#N/A</v>
      </c>
      <c r="L89" s="44" t="e">
        <f t="shared" ca="1" si="57"/>
        <v>#N/A</v>
      </c>
      <c r="M89" s="44" t="e">
        <f t="shared" ca="1" si="57"/>
        <v>#N/A</v>
      </c>
    </row>
    <row r="90" spans="1:13" ht="43.2">
      <c r="A90" s="83"/>
      <c r="B90" s="56" t="s">
        <v>80</v>
      </c>
      <c r="C90" s="58" t="s">
        <v>81</v>
      </c>
      <c r="D90" s="44" t="e">
        <f ca="1">IF(D$63&gt;0,COUNTIFS(INDIRECT($D$59&amp;"!$ad$4:$ad$250"),"NO",INDIRECT($D$59&amp;"!$E$4:$E$250"),"&lt;="&amp;D$62,INDIRECT($D$59&amp;"!$E$4:$E$250"),"&gt;="&amp;D$61,INDIRECT($D$59&amp;"!$D$4:$D$250"),$C$1),NA())</f>
        <v>#N/A</v>
      </c>
      <c r="E90" s="44" t="e">
        <f t="shared" ref="E90:H90" ca="1" si="58">IF(E$63&gt;0,COUNTIFS(INDIRECT($D$59&amp;"!$ad$4:$ad$250"),"NO",INDIRECT($D$59&amp;"!$E$4:$E$250"),"&lt;="&amp;E$62,INDIRECT($D$59&amp;"!$E$4:$E$250"),"&gt;="&amp;E$61,INDIRECT($D$59&amp;"!$D$4:$D$250"),$C$1),NA())</f>
        <v>#N/A</v>
      </c>
      <c r="F90" s="44" t="e">
        <f t="shared" ca="1" si="58"/>
        <v>#N/A</v>
      </c>
      <c r="G90" s="44" t="e">
        <f t="shared" ca="1" si="58"/>
        <v>#N/A</v>
      </c>
      <c r="H90" s="44" t="e">
        <f t="shared" ca="1" si="58"/>
        <v>#N/A</v>
      </c>
      <c r="I90" s="44" t="e">
        <f ca="1">IF(I$63&gt;0,COUNTIFS(INDIRECT($I$59&amp;"!$ad$4:$ad$250"),"NO",INDIRECT($I$59&amp;"!$E$4:$E$250"),"&lt;="&amp;I$62,INDIRECT($I$59&amp;"!$E$4:$E$250"),"&gt;="&amp;I$61,INDIRECT($I$59&amp;"!$D$4:$D$250"),$C$1),NA())</f>
        <v>#N/A</v>
      </c>
      <c r="J90" s="44" t="e">
        <f t="shared" ref="J90:M90" ca="1" si="59">IF(J$63&gt;0,COUNTIFS(INDIRECT($I$59&amp;"!$ad$4:$ad$250"),"NO",INDIRECT($I$59&amp;"!$E$4:$E$250"),"&lt;="&amp;J$62,INDIRECT($I$59&amp;"!$E$4:$E$250"),"&gt;="&amp;J$61,INDIRECT($I$59&amp;"!$D$4:$D$250"),$C$1),NA())</f>
        <v>#N/A</v>
      </c>
      <c r="K90" s="44" t="e">
        <f t="shared" ca="1" si="59"/>
        <v>#N/A</v>
      </c>
      <c r="L90" s="44" t="e">
        <f t="shared" ca="1" si="59"/>
        <v>#N/A</v>
      </c>
      <c r="M90" s="44" t="e">
        <f t="shared" ca="1" si="59"/>
        <v>#N/A</v>
      </c>
    </row>
    <row r="91" spans="1:13" ht="28.8">
      <c r="A91" s="83"/>
      <c r="B91" s="85" t="s">
        <v>82</v>
      </c>
      <c r="C91" s="15" t="s">
        <v>83</v>
      </c>
      <c r="D91" s="44" t="e">
        <f ca="1">IF(D$63&gt;0,COUNTIFS(INDIRECT($D$59&amp;"!$ae$4:$ae$250"),"NO",INDIRECT($D$59&amp;"!$E$4:$E$250"),"&lt;="&amp;D$62,INDIRECT($D$59&amp;"!$E$4:$E$250"),"&gt;="&amp;D$61,INDIRECT($D$59&amp;"!$D$4:$D$250"),$C$1),NA())</f>
        <v>#N/A</v>
      </c>
      <c r="E91" s="44" t="e">
        <f t="shared" ref="E91:H91" ca="1" si="60">IF(E$63&gt;0,COUNTIFS(INDIRECT($D$59&amp;"!$ae$4:$ae$250"),"NO",INDIRECT($D$59&amp;"!$E$4:$E$250"),"&lt;="&amp;E$62,INDIRECT($D$59&amp;"!$E$4:$E$250"),"&gt;="&amp;E$61,INDIRECT($D$59&amp;"!$D$4:$D$250"),$C$1),NA())</f>
        <v>#N/A</v>
      </c>
      <c r="F91" s="44" t="e">
        <f t="shared" ca="1" si="60"/>
        <v>#N/A</v>
      </c>
      <c r="G91" s="44" t="e">
        <f t="shared" ca="1" si="60"/>
        <v>#N/A</v>
      </c>
      <c r="H91" s="44" t="e">
        <f t="shared" ca="1" si="60"/>
        <v>#N/A</v>
      </c>
      <c r="I91" s="44" t="e">
        <f ca="1">IF(I$63&gt;0,COUNTIFS(INDIRECT($I$59&amp;"!$ae$4:$ae$250"),"NO",INDIRECT($I$59&amp;"!$E$4:$E$250"),"&lt;="&amp;I$62,INDIRECT($I$59&amp;"!$E$4:$E$250"),"&gt;="&amp;I$61,INDIRECT($I$59&amp;"!$D$4:$D$250"),$C$1),NA())</f>
        <v>#N/A</v>
      </c>
      <c r="J91" s="44" t="e">
        <f t="shared" ref="J91:M91" ca="1" si="61">IF(J$63&gt;0,COUNTIFS(INDIRECT($I$59&amp;"!$ae$4:$ae$250"),"NO",INDIRECT($I$59&amp;"!$E$4:$E$250"),"&lt;="&amp;J$62,INDIRECT($I$59&amp;"!$E$4:$E$250"),"&gt;="&amp;J$61,INDIRECT($I$59&amp;"!$D$4:$D$250"),$C$1),NA())</f>
        <v>#N/A</v>
      </c>
      <c r="K91" s="44" t="e">
        <f t="shared" ca="1" si="61"/>
        <v>#N/A</v>
      </c>
      <c r="L91" s="44" t="e">
        <f t="shared" ca="1" si="61"/>
        <v>#N/A</v>
      </c>
      <c r="M91" s="44" t="e">
        <f t="shared" ca="1" si="61"/>
        <v>#N/A</v>
      </c>
    </row>
    <row r="92" spans="1:13" ht="28.8">
      <c r="A92" s="83"/>
      <c r="B92" s="86"/>
      <c r="C92" s="15" t="s">
        <v>84</v>
      </c>
      <c r="D92" s="44" t="e">
        <f ca="1">IF(D$63&gt;0,COUNTIFS(INDIRECT($D$59&amp;"!$af$4:$af$250"),"NO",INDIRECT($D$59&amp;"!$E$4:$E$250"),"&lt;="&amp;D$62,INDIRECT($D$59&amp;"!$E$4:$E$250"),"&gt;="&amp;D$61,INDIRECT($D$59&amp;"!$D$4:$D$250"),$C$1),NA())</f>
        <v>#N/A</v>
      </c>
      <c r="E92" s="44" t="e">
        <f t="shared" ref="E92:H92" ca="1" si="62">IF(E$63&gt;0,COUNTIFS(INDIRECT($D$59&amp;"!$af$4:$af$250"),"NO",INDIRECT($D$59&amp;"!$E$4:$E$250"),"&lt;="&amp;E$62,INDIRECT($D$59&amp;"!$E$4:$E$250"),"&gt;="&amp;E$61,INDIRECT($D$59&amp;"!$D$4:$D$250"),$C$1),NA())</f>
        <v>#N/A</v>
      </c>
      <c r="F92" s="44" t="e">
        <f t="shared" ca="1" si="62"/>
        <v>#N/A</v>
      </c>
      <c r="G92" s="44" t="e">
        <f t="shared" ca="1" si="62"/>
        <v>#N/A</v>
      </c>
      <c r="H92" s="44" t="e">
        <f t="shared" ca="1" si="62"/>
        <v>#N/A</v>
      </c>
      <c r="I92" s="44" t="e">
        <f ca="1">IF(I$63&gt;0,COUNTIFS(INDIRECT($I$59&amp;"!$af$4:$af$250"),"NO",INDIRECT($I$59&amp;"!$E$4:$E$250"),"&lt;="&amp;I$62,INDIRECT($I$59&amp;"!$E$4:$E$250"),"&gt;="&amp;I$61,INDIRECT($I$59&amp;"!$D$4:$D$250"),$C$1),NA())</f>
        <v>#N/A</v>
      </c>
      <c r="J92" s="44" t="e">
        <f t="shared" ref="J92:M92" ca="1" si="63">IF(J$63&gt;0,COUNTIFS(INDIRECT($I$59&amp;"!$af$4:$af$250"),"NO",INDIRECT($I$59&amp;"!$E$4:$E$250"),"&lt;="&amp;J$62,INDIRECT($I$59&amp;"!$E$4:$E$250"),"&gt;="&amp;J$61,INDIRECT($I$59&amp;"!$D$4:$D$250"),$C$1),NA())</f>
        <v>#N/A</v>
      </c>
      <c r="K92" s="44" t="e">
        <f t="shared" ca="1" si="63"/>
        <v>#N/A</v>
      </c>
      <c r="L92" s="44" t="e">
        <f t="shared" ca="1" si="63"/>
        <v>#N/A</v>
      </c>
      <c r="M92" s="44" t="e">
        <f t="shared" ca="1" si="63"/>
        <v>#N/A</v>
      </c>
    </row>
    <row r="93" spans="1:13" ht="15.6">
      <c r="A93" s="83"/>
      <c r="B93" s="86"/>
      <c r="C93" s="15" t="s">
        <v>85</v>
      </c>
      <c r="D93" s="44" t="e">
        <f ca="1">IF(D$63&gt;0,COUNTIFS(INDIRECT($D$59&amp;"!$ag$4:$ag$250"),"NO",INDIRECT($D$59&amp;"!$E$4:$E$250"),"&lt;="&amp;D$62,INDIRECT($D$59&amp;"!$E$4:$E$250"),"&gt;="&amp;D$61,INDIRECT($D$59&amp;"!$D$4:$D$250"),$C$1),NA())</f>
        <v>#N/A</v>
      </c>
      <c r="E93" s="44" t="e">
        <f t="shared" ref="E93:H93" ca="1" si="64">IF(E$63&gt;0,COUNTIFS(INDIRECT($D$59&amp;"!$ag$4:$ag$250"),"NO",INDIRECT($D$59&amp;"!$E$4:$E$250"),"&lt;="&amp;E$62,INDIRECT($D$59&amp;"!$E$4:$E$250"),"&gt;="&amp;E$61,INDIRECT($D$59&amp;"!$D$4:$D$250"),$C$1),NA())</f>
        <v>#N/A</v>
      </c>
      <c r="F93" s="44" t="e">
        <f t="shared" ca="1" si="64"/>
        <v>#N/A</v>
      </c>
      <c r="G93" s="44" t="e">
        <f t="shared" ca="1" si="64"/>
        <v>#N/A</v>
      </c>
      <c r="H93" s="44" t="e">
        <f t="shared" ca="1" si="64"/>
        <v>#N/A</v>
      </c>
      <c r="I93" s="44" t="e">
        <f ca="1">IF(I$63&gt;0,COUNTIFS(INDIRECT($I$59&amp;"!$ag$4:$ag$250"),"NO",INDIRECT($I$59&amp;"!$E$4:$E$250"),"&lt;="&amp;I$62,INDIRECT($I$59&amp;"!$E$4:$E$250"),"&gt;="&amp;I$61,INDIRECT($I$59&amp;"!$D$4:$D$250"),$C$1),NA())</f>
        <v>#N/A</v>
      </c>
      <c r="J93" s="44" t="e">
        <f t="shared" ref="J93:M93" ca="1" si="65">IF(J$63&gt;0,COUNTIFS(INDIRECT($I$59&amp;"!$ag$4:$ag$250"),"NO",INDIRECT($I$59&amp;"!$E$4:$E$250"),"&lt;="&amp;J$62,INDIRECT($I$59&amp;"!$E$4:$E$250"),"&gt;="&amp;J$61,INDIRECT($I$59&amp;"!$D$4:$D$250"),$C$1),NA())</f>
        <v>#N/A</v>
      </c>
      <c r="K93" s="44" t="e">
        <f t="shared" ca="1" si="65"/>
        <v>#N/A</v>
      </c>
      <c r="L93" s="44" t="e">
        <f t="shared" ca="1" si="65"/>
        <v>#N/A</v>
      </c>
      <c r="M93" s="44" t="e">
        <f t="shared" ca="1" si="65"/>
        <v>#N/A</v>
      </c>
    </row>
    <row r="94" spans="1:13" ht="15.6">
      <c r="A94" s="83"/>
      <c r="B94" s="86"/>
      <c r="C94" s="15" t="s">
        <v>86</v>
      </c>
      <c r="D94" s="44" t="e">
        <f ca="1">IF(D$63&gt;0,COUNTIFS(INDIRECT($D$59&amp;"!$ah$4:$ah$250"),"NO",INDIRECT($D$59&amp;"!$E$4:$E$250"),"&lt;="&amp;D$62,INDIRECT($D$59&amp;"!$E$4:$E$250"),"&gt;="&amp;D$61,INDIRECT($D$59&amp;"!$D$4:$D$250"),$C$1),NA())</f>
        <v>#N/A</v>
      </c>
      <c r="E94" s="44" t="e">
        <f t="shared" ref="E94:H94" ca="1" si="66">IF(E$63&gt;0,COUNTIFS(INDIRECT($D$59&amp;"!$ah$4:$ah$250"),"NO",INDIRECT($D$59&amp;"!$E$4:$E$250"),"&lt;="&amp;E$62,INDIRECT($D$59&amp;"!$E$4:$E$250"),"&gt;="&amp;E$61,INDIRECT($D$59&amp;"!$D$4:$D$250"),$C$1),NA())</f>
        <v>#N/A</v>
      </c>
      <c r="F94" s="44" t="e">
        <f t="shared" ca="1" si="66"/>
        <v>#N/A</v>
      </c>
      <c r="G94" s="44" t="e">
        <f t="shared" ca="1" si="66"/>
        <v>#N/A</v>
      </c>
      <c r="H94" s="44" t="e">
        <f t="shared" ca="1" si="66"/>
        <v>#N/A</v>
      </c>
      <c r="I94" s="44" t="e">
        <f ca="1">IF(I$63&gt;0,COUNTIFS(INDIRECT($I$59&amp;"!$ah$4:$ah$250"),"NO",INDIRECT($I$59&amp;"!$E$4:$E$250"),"&lt;="&amp;I$62,INDIRECT($I$59&amp;"!$E$4:$E$250"),"&gt;="&amp;I$61,INDIRECT($I$59&amp;"!$D$4:$D$250"),$C$1),NA())</f>
        <v>#N/A</v>
      </c>
      <c r="J94" s="44" t="e">
        <f t="shared" ref="J94:M94" ca="1" si="67">IF(J$63&gt;0,COUNTIFS(INDIRECT($I$59&amp;"!$ah$4:$ah$250"),"NO",INDIRECT($I$59&amp;"!$E$4:$E$250"),"&lt;="&amp;J$62,INDIRECT($I$59&amp;"!$E$4:$E$250"),"&gt;="&amp;J$61,INDIRECT($I$59&amp;"!$D$4:$D$250"),$C$1),NA())</f>
        <v>#N/A</v>
      </c>
      <c r="K94" s="44" t="e">
        <f t="shared" ca="1" si="67"/>
        <v>#N/A</v>
      </c>
      <c r="L94" s="44" t="e">
        <f t="shared" ca="1" si="67"/>
        <v>#N/A</v>
      </c>
      <c r="M94" s="44" t="e">
        <f t="shared" ca="1" si="67"/>
        <v>#N/A</v>
      </c>
    </row>
    <row r="95" spans="1:13" ht="43.2">
      <c r="A95" s="83"/>
      <c r="B95" s="86"/>
      <c r="C95" s="58" t="s">
        <v>87</v>
      </c>
      <c r="D95" s="44" t="e">
        <f ca="1">IF(D$63&gt;0,COUNTIFS(INDIRECT($D$59&amp;"!$ai$4:$ai$250"),"NO",INDIRECT($D$59&amp;"!$E$4:$E$250"),"&lt;="&amp;D$62,INDIRECT($D$59&amp;"!$E$4:$E$250"),"&gt;="&amp;D$61,INDIRECT($D$59&amp;"!$D$4:$D$250"),$C$1),NA())</f>
        <v>#N/A</v>
      </c>
      <c r="E95" s="44" t="e">
        <f t="shared" ref="E95:H95" ca="1" si="68">IF(E$63&gt;0,COUNTIFS(INDIRECT($D$59&amp;"!$ai$4:$ai$250"),"NO",INDIRECT($D$59&amp;"!$E$4:$E$250"),"&lt;="&amp;E$62,INDIRECT($D$59&amp;"!$E$4:$E$250"),"&gt;="&amp;E$61,INDIRECT($D$59&amp;"!$D$4:$D$250"),$C$1),NA())</f>
        <v>#N/A</v>
      </c>
      <c r="F95" s="44" t="e">
        <f t="shared" ca="1" si="68"/>
        <v>#N/A</v>
      </c>
      <c r="G95" s="44" t="e">
        <f t="shared" ca="1" si="68"/>
        <v>#N/A</v>
      </c>
      <c r="H95" s="44" t="e">
        <f t="shared" ca="1" si="68"/>
        <v>#N/A</v>
      </c>
      <c r="I95" s="44" t="e">
        <f ca="1">IF(I$63&gt;0,COUNTIFS(INDIRECT($I$59&amp;"!$ai$4:$ai$250"),"NO",INDIRECT($I$59&amp;"!$E$4:$E$250"),"&lt;="&amp;I$62,INDIRECT($I$59&amp;"!$E$4:$E$250"),"&gt;="&amp;I$61,INDIRECT($I$59&amp;"!$D$4:$D$250"),$C$1),NA())</f>
        <v>#N/A</v>
      </c>
      <c r="J95" s="44" t="e">
        <f t="shared" ref="J95:M95" ca="1" si="69">IF(J$63&gt;0,COUNTIFS(INDIRECT($I$59&amp;"!$ai$4:$ai$250"),"NO",INDIRECT($I$59&amp;"!$E$4:$E$250"),"&lt;="&amp;J$62,INDIRECT($I$59&amp;"!$E$4:$E$250"),"&gt;="&amp;J$61,INDIRECT($I$59&amp;"!$D$4:$D$250"),$C$1),NA())</f>
        <v>#N/A</v>
      </c>
      <c r="K95" s="44" t="e">
        <f t="shared" ca="1" si="69"/>
        <v>#N/A</v>
      </c>
      <c r="L95" s="44" t="e">
        <f t="shared" ca="1" si="69"/>
        <v>#N/A</v>
      </c>
      <c r="M95" s="44" t="e">
        <f t="shared" ca="1" si="69"/>
        <v>#N/A</v>
      </c>
    </row>
    <row r="96" spans="1:13" ht="28.8">
      <c r="A96" s="84"/>
      <c r="B96" s="86"/>
      <c r="C96" s="15" t="s">
        <v>88</v>
      </c>
      <c r="D96" s="44" t="e">
        <f ca="1">IF(D$63&gt;0,COUNTIFS(INDIRECT($D$59&amp;"!$aj$4:$aj$250"),"NO",INDIRECT($D$59&amp;"!$E$4:$E$250"),"&lt;="&amp;D$62,INDIRECT($D$59&amp;"!$E$4:$E$250"),"&gt;="&amp;D$61,INDIRECT($D$59&amp;"!$D$4:$D$250"),$C$1),NA())</f>
        <v>#N/A</v>
      </c>
      <c r="E96" s="44" t="e">
        <f t="shared" ref="E96:H96" ca="1" si="70">IF(E$63&gt;0,COUNTIFS(INDIRECT($D$59&amp;"!$aj$4:$aj$250"),"NO",INDIRECT($D$59&amp;"!$E$4:$E$250"),"&lt;="&amp;E$62,INDIRECT($D$59&amp;"!$E$4:$E$250"),"&gt;="&amp;E$61,INDIRECT($D$59&amp;"!$D$4:$D$250"),$C$1),NA())</f>
        <v>#N/A</v>
      </c>
      <c r="F96" s="44" t="e">
        <f t="shared" ca="1" si="70"/>
        <v>#N/A</v>
      </c>
      <c r="G96" s="44" t="e">
        <f t="shared" ca="1" si="70"/>
        <v>#N/A</v>
      </c>
      <c r="H96" s="44" t="e">
        <f t="shared" ca="1" si="70"/>
        <v>#N/A</v>
      </c>
      <c r="I96" s="44" t="e">
        <f ca="1">IF(I$63&gt;0,COUNTIFS(INDIRECT($I$59&amp;"!$aj$4:$aj$250"),"NO",INDIRECT($I$59&amp;"!$E$4:$E$250"),"&lt;="&amp;I$62,INDIRECT($I$59&amp;"!$E$4:$E$250"),"&gt;="&amp;I$61,INDIRECT($I$59&amp;"!$D$4:$D$250"),$C$1),NA())</f>
        <v>#N/A</v>
      </c>
      <c r="J96" s="44" t="e">
        <f t="shared" ref="J96:M96" ca="1" si="71">IF(J$63&gt;0,COUNTIFS(INDIRECT($I$59&amp;"!$aj$4:$aj$250"),"NO",INDIRECT($I$59&amp;"!$E$4:$E$250"),"&lt;="&amp;J$62,INDIRECT($I$59&amp;"!$E$4:$E$250"),"&gt;="&amp;J$61,INDIRECT($I$59&amp;"!$D$4:$D$250"),$C$1),NA())</f>
        <v>#N/A</v>
      </c>
      <c r="K96" s="44" t="e">
        <f t="shared" ca="1" si="71"/>
        <v>#N/A</v>
      </c>
      <c r="L96" s="44" t="e">
        <f t="shared" ca="1" si="71"/>
        <v>#N/A</v>
      </c>
      <c r="M96" s="44" t="e">
        <f t="shared" ca="1" si="71"/>
        <v>#N/A</v>
      </c>
    </row>
    <row r="97" spans="1:13" ht="57.6">
      <c r="A97" s="75" t="s">
        <v>89</v>
      </c>
      <c r="B97" s="75"/>
      <c r="C97" s="15" t="s">
        <v>90</v>
      </c>
      <c r="D97" s="44" t="e">
        <f ca="1">IF(D$63&gt;0,COUNTIFS(INDIRECT($D$59&amp;"!$ak$4:$ak$250"),"NO",INDIRECT($D$59&amp;"!$E$4:$E$250"),"&lt;="&amp;D$62,INDIRECT($D$59&amp;"!$E$4:$E$250"),"&gt;="&amp;D$61,INDIRECT($D$59&amp;"!$D$4:$D$250"),$C$1),NA())</f>
        <v>#N/A</v>
      </c>
      <c r="E97" s="44" t="e">
        <f t="shared" ref="E97:H97" ca="1" si="72">IF(E$63&gt;0,COUNTIFS(INDIRECT($D$59&amp;"!$ak$4:$ak$250"),"NO",INDIRECT($D$59&amp;"!$E$4:$E$250"),"&lt;="&amp;E$62,INDIRECT($D$59&amp;"!$E$4:$E$250"),"&gt;="&amp;E$61,INDIRECT($D$59&amp;"!$D$4:$D$250"),$C$1),NA())</f>
        <v>#N/A</v>
      </c>
      <c r="F97" s="44" t="e">
        <f t="shared" ca="1" si="72"/>
        <v>#N/A</v>
      </c>
      <c r="G97" s="44" t="e">
        <f t="shared" ca="1" si="72"/>
        <v>#N/A</v>
      </c>
      <c r="H97" s="44" t="e">
        <f t="shared" ca="1" si="72"/>
        <v>#N/A</v>
      </c>
      <c r="I97" s="44" t="e">
        <f ca="1">IF(I$63&gt;0,COUNTIFS(INDIRECT($I$59&amp;"!$ak$4:$ak$250"),"NO",INDIRECT($I$59&amp;"!$E$4:$E$250"),"&lt;="&amp;I$62,INDIRECT($I$59&amp;"!$E$4:$E$250"),"&gt;="&amp;I$61,INDIRECT($I$59&amp;"!$D$4:$D$250"),$C$1),NA())</f>
        <v>#N/A</v>
      </c>
      <c r="J97" s="44" t="e">
        <f t="shared" ref="J97:M97" ca="1" si="73">IF(J$63&gt;0,COUNTIFS(INDIRECT($I$59&amp;"!$ak$4:$ak$250"),"NO",INDIRECT($I$59&amp;"!$E$4:$E$250"),"&lt;="&amp;J$62,INDIRECT($I$59&amp;"!$E$4:$E$250"),"&gt;="&amp;J$61,INDIRECT($I$59&amp;"!$D$4:$D$250"),$C$1),NA())</f>
        <v>#N/A</v>
      </c>
      <c r="K97" s="44" t="e">
        <f t="shared" ca="1" si="73"/>
        <v>#N/A</v>
      </c>
      <c r="L97" s="44" t="e">
        <f t="shared" ca="1" si="73"/>
        <v>#N/A</v>
      </c>
      <c r="M97" s="44" t="e">
        <f t="shared" ca="1" si="73"/>
        <v>#N/A</v>
      </c>
    </row>
    <row r="98" spans="1:13" ht="43.2">
      <c r="A98" s="75"/>
      <c r="B98" s="75"/>
      <c r="C98" s="15" t="s">
        <v>91</v>
      </c>
      <c r="D98" s="44" t="e">
        <f ca="1">IF(D$63&gt;0,COUNTIFS(INDIRECT($D$59&amp;"!$al$4:$al$250"),"NO",INDIRECT($D$59&amp;"!$E$4:$E$250"),"&lt;="&amp;D$62,INDIRECT($D$59&amp;"!$E$4:$E$250"),"&gt;="&amp;D$61,INDIRECT($D$59&amp;"!$D$4:$D$250"),$C$1),NA())</f>
        <v>#N/A</v>
      </c>
      <c r="E98" s="44" t="e">
        <f t="shared" ref="E98:H98" ca="1" si="74">IF(E$63&gt;0,COUNTIFS(INDIRECT($D$59&amp;"!$al$4:$al$250"),"NO",INDIRECT($D$59&amp;"!$E$4:$E$250"),"&lt;="&amp;E$62,INDIRECT($D$59&amp;"!$E$4:$E$250"),"&gt;="&amp;E$61,INDIRECT($D$59&amp;"!$D$4:$D$250"),$C$1),NA())</f>
        <v>#N/A</v>
      </c>
      <c r="F98" s="44" t="e">
        <f t="shared" ca="1" si="74"/>
        <v>#N/A</v>
      </c>
      <c r="G98" s="44" t="e">
        <f t="shared" ca="1" si="74"/>
        <v>#N/A</v>
      </c>
      <c r="H98" s="44" t="e">
        <f t="shared" ca="1" si="74"/>
        <v>#N/A</v>
      </c>
      <c r="I98" s="44" t="e">
        <f ca="1">IF(I$63&gt;0,COUNTIFS(INDIRECT($I$59&amp;"!$al$4:$al$250"),"NO",INDIRECT($I$59&amp;"!$E$4:$E$250"),"&lt;="&amp;I$62,INDIRECT($I$59&amp;"!$E$4:$E$250"),"&gt;="&amp;I$61,INDIRECT($I$59&amp;"!$D$4:$D$250"),$C$1),NA())</f>
        <v>#N/A</v>
      </c>
      <c r="J98" s="44" t="e">
        <f t="shared" ref="J98:M98" ca="1" si="75">IF(J$63&gt;0,COUNTIFS(INDIRECT($I$59&amp;"!$al$4:$al$250"),"NO",INDIRECT($I$59&amp;"!$E$4:$E$250"),"&lt;="&amp;J$62,INDIRECT($I$59&amp;"!$E$4:$E$250"),"&gt;="&amp;J$61,INDIRECT($I$59&amp;"!$D$4:$D$250"),$C$1),NA())</f>
        <v>#N/A</v>
      </c>
      <c r="K98" s="44" t="e">
        <f t="shared" ca="1" si="75"/>
        <v>#N/A</v>
      </c>
      <c r="L98" s="44" t="e">
        <f t="shared" ca="1" si="75"/>
        <v>#N/A</v>
      </c>
      <c r="M98" s="44" t="e">
        <f t="shared" ca="1" si="75"/>
        <v>#N/A</v>
      </c>
    </row>
    <row r="100" spans="1:13">
      <c r="D100" s="39" t="str">
        <f>TEXT(D61,"mm/dd")&amp;" - "&amp;TEXT(D62,"mm/dd")</f>
        <v xml:space="preserve"> - </v>
      </c>
      <c r="E100" s="39" t="str">
        <f t="shared" ref="E100:M100" si="76">TEXT(E61,"mm/dd")&amp;" - "&amp;TEXT(E62,"mm/dd")</f>
        <v xml:space="preserve"> - </v>
      </c>
      <c r="F100" s="39" t="str">
        <f t="shared" si="76"/>
        <v xml:space="preserve"> - </v>
      </c>
      <c r="G100" s="39" t="str">
        <f t="shared" si="76"/>
        <v xml:space="preserve"> - </v>
      </c>
      <c r="H100" s="39" t="str">
        <f t="shared" si="76"/>
        <v xml:space="preserve"> - </v>
      </c>
      <c r="I100" s="39" t="str">
        <f t="shared" si="76"/>
        <v xml:space="preserve"> - </v>
      </c>
      <c r="J100" s="39" t="str">
        <f t="shared" si="76"/>
        <v xml:space="preserve"> - </v>
      </c>
      <c r="K100" s="39" t="str">
        <f t="shared" si="76"/>
        <v xml:space="preserve"> - </v>
      </c>
      <c r="L100" s="39" t="str">
        <f t="shared" si="76"/>
        <v xml:space="preserve"> - </v>
      </c>
      <c r="M100" s="39" t="str">
        <f t="shared" si="76"/>
        <v xml:space="preserve"> - </v>
      </c>
    </row>
  </sheetData>
  <mergeCells count="27">
    <mergeCell ref="I59:M59"/>
    <mergeCell ref="A1:B1"/>
    <mergeCell ref="A4:C5"/>
    <mergeCell ref="A6:B9"/>
    <mergeCell ref="D59:H59"/>
    <mergeCell ref="A2:H2"/>
    <mergeCell ref="A10:B11"/>
    <mergeCell ref="A12:B13"/>
    <mergeCell ref="A40:B41"/>
    <mergeCell ref="A14:B21"/>
    <mergeCell ref="A22:A39"/>
    <mergeCell ref="B22:B26"/>
    <mergeCell ref="B27:B32"/>
    <mergeCell ref="B34:B39"/>
    <mergeCell ref="A97:B98"/>
    <mergeCell ref="D60:H60"/>
    <mergeCell ref="I60:M60"/>
    <mergeCell ref="A61:B62"/>
    <mergeCell ref="A63:B66"/>
    <mergeCell ref="A60:C60"/>
    <mergeCell ref="A67:B68"/>
    <mergeCell ref="A69:B70"/>
    <mergeCell ref="A71:B78"/>
    <mergeCell ref="A79:A96"/>
    <mergeCell ref="B79:B83"/>
    <mergeCell ref="B84:B89"/>
    <mergeCell ref="B91:B96"/>
  </mergeCells>
  <conditionalFormatting sqref="D6:O41">
    <cfRule type="expression" dxfId="507" priority="15">
      <formula>ISERROR(D6)</formula>
    </cfRule>
  </conditionalFormatting>
  <conditionalFormatting sqref="D8:O8">
    <cfRule type="expression" dxfId="506" priority="13">
      <formula>ISERROR(D8)</formula>
    </cfRule>
  </conditionalFormatting>
  <conditionalFormatting sqref="D9:O9">
    <cfRule type="expression" dxfId="505" priority="12">
      <formula>ISERROR(D9)</formula>
    </cfRule>
  </conditionalFormatting>
  <conditionalFormatting sqref="D10:O41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{BA04BF63-ED82-4AAA-B7B2-B4383B0BE8AE}</x14:id>
        </ext>
      </extLst>
    </cfRule>
  </conditionalFormatting>
  <conditionalFormatting sqref="D67:M98">
    <cfRule type="expression" dxfId="504" priority="8">
      <formula>ISERROR(D67)</formula>
    </cfRule>
  </conditionalFormatting>
  <conditionalFormatting sqref="D65:M65">
    <cfRule type="expression" dxfId="503" priority="7">
      <formula>ISERROR(D65)</formula>
    </cfRule>
  </conditionalFormatting>
  <conditionalFormatting sqref="D65:M65">
    <cfRule type="expression" dxfId="502" priority="6">
      <formula>ISERROR(D65)</formula>
    </cfRule>
  </conditionalFormatting>
  <conditionalFormatting sqref="D66:M66">
    <cfRule type="expression" dxfId="501" priority="5">
      <formula>ISERROR(D66)</formula>
    </cfRule>
  </conditionalFormatting>
  <conditionalFormatting sqref="D66:M66">
    <cfRule type="expression" dxfId="500" priority="4">
      <formula>ISERROR(D66)</formula>
    </cfRule>
  </conditionalFormatting>
  <conditionalFormatting sqref="D63:M64">
    <cfRule type="expression" dxfId="499" priority="1">
      <formula>ISERROR(D63)</formula>
    </cfRule>
  </conditionalFormatting>
  <conditionalFormatting sqref="D67:M98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{4506F082-8FD2-474E-8AB0-4E140551D017}</x14:id>
        </ext>
      </extLst>
    </cfRule>
  </conditionalFormatting>
  <dataValidations count="2">
    <dataValidation type="list" allowBlank="1" showInputMessage="1" showErrorMessage="1" sqref="D60:M60" xr:uid="{D5636E16-23A4-46AE-8265-6D75BDD48759}">
      <formula1>month_list</formula1>
    </dataValidation>
    <dataValidation type="list" allowBlank="1" showInputMessage="1" showErrorMessage="1" sqref="C1" xr:uid="{55FC5AB6-F965-4967-9578-D110ED2BC605}">
      <formula1>LOC_LIST</formula1>
    </dataValidation>
  </dataValidations>
  <pageMargins left="0.7" right="0.7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04BF63-ED82-4AAA-B7B2-B4383B0BE8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D10:O41</xm:sqref>
        </x14:conditionalFormatting>
        <x14:conditionalFormatting xmlns:xm="http://schemas.microsoft.com/office/excel/2006/main">
          <x14:cfRule type="dataBar" id="{4506F082-8FD2-474E-8AB0-4E140551D0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D67:M98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444E-7286-4921-8F1B-5FD937527891}">
  <sheetPr>
    <tabColor theme="8" tint="0.79998168889431442"/>
    <pageSetUpPr fitToPage="1"/>
  </sheetPr>
  <dimension ref="A1:O68"/>
  <sheetViews>
    <sheetView zoomScaleNormal="100" workbookViewId="0">
      <pane ySplit="1" topLeftCell="A2" activePane="bottomLeft" state="frozen"/>
      <selection pane="bottomLeft" activeCell="C1" sqref="C1"/>
    </sheetView>
  </sheetViews>
  <sheetFormatPr defaultColWidth="8.88671875" defaultRowHeight="14.4"/>
  <cols>
    <col min="1" max="1" width="13.6640625" style="12" customWidth="1"/>
    <col min="2" max="2" width="14.109375" style="12" customWidth="1"/>
    <col min="3" max="3" width="33.5546875" style="13" customWidth="1"/>
    <col min="4" max="15" width="10.6640625" style="12" customWidth="1"/>
    <col min="16" max="16384" width="8.88671875" style="12"/>
  </cols>
  <sheetData>
    <row r="1" spans="1:15" s="31" customFormat="1" ht="16.8">
      <c r="A1" s="98" t="s">
        <v>98</v>
      </c>
      <c r="B1" s="98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6.2" customHeight="1">
      <c r="A2" s="96" t="str">
        <f>"NURSING HOME MONTHLY &amp; WEEKLY SUMMARIES for Employee: "&amp;C1</f>
        <v xml:space="preserve">NURSING HOME MONTHLY &amp; WEEKLY SUMMARIES for Employee: 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4" spans="1:15">
      <c r="A4" s="97" t="s">
        <v>33</v>
      </c>
      <c r="B4" s="97"/>
      <c r="C4" s="97"/>
      <c r="D4" s="17" t="s">
        <v>34</v>
      </c>
      <c r="E4" s="17" t="s">
        <v>35</v>
      </c>
      <c r="F4" s="17" t="s">
        <v>36</v>
      </c>
      <c r="G4" s="17" t="s">
        <v>37</v>
      </c>
      <c r="H4" s="17" t="s">
        <v>38</v>
      </c>
      <c r="I4" s="17" t="s">
        <v>39</v>
      </c>
      <c r="J4" s="17" t="s">
        <v>40</v>
      </c>
      <c r="K4" s="17" t="s">
        <v>41</v>
      </c>
      <c r="L4" s="17" t="s">
        <v>42</v>
      </c>
      <c r="M4" s="17" t="s">
        <v>43</v>
      </c>
      <c r="N4" s="17" t="s">
        <v>44</v>
      </c>
      <c r="O4" s="17" t="s">
        <v>45</v>
      </c>
    </row>
    <row r="5" spans="1:15" ht="18.600000000000001" customHeight="1">
      <c r="A5" s="97"/>
      <c r="B5" s="97"/>
      <c r="C5" s="97"/>
      <c r="D5" s="16" t="str">
        <f>IF(INSTRUCTIONS!B17="",D4,INSTRUCTIONS!B17)</f>
        <v>Month_1</v>
      </c>
      <c r="E5" s="16" t="str">
        <f>IF(D5=D4,E4,IF(MONTH(D5)=12,DATE(YEAR(D5)+1,1,1),DATE(YEAR(D5),MONTH(D5)+1,1)))</f>
        <v>Month_2</v>
      </c>
      <c r="F5" s="16" t="str">
        <f t="shared" ref="F5:O5" si="0">IF(E5=E4,F4,IF(MONTH(E5)=12,DATE(YEAR(E5)+1,1,1),DATE(YEAR(E5),MONTH(E5)+1,1)))</f>
        <v>Month_3</v>
      </c>
      <c r="G5" s="16" t="str">
        <f t="shared" si="0"/>
        <v>Month_4</v>
      </c>
      <c r="H5" s="16" t="str">
        <f t="shared" si="0"/>
        <v>Month_5</v>
      </c>
      <c r="I5" s="16" t="str">
        <f t="shared" si="0"/>
        <v>Month_6</v>
      </c>
      <c r="J5" s="16" t="str">
        <f t="shared" si="0"/>
        <v>Month_7</v>
      </c>
      <c r="K5" s="16" t="str">
        <f t="shared" si="0"/>
        <v>Month_8</v>
      </c>
      <c r="L5" s="16" t="str">
        <f t="shared" si="0"/>
        <v>Month_9</v>
      </c>
      <c r="M5" s="16" t="str">
        <f t="shared" si="0"/>
        <v>Month_10</v>
      </c>
      <c r="N5" s="16" t="str">
        <f t="shared" si="0"/>
        <v>Month_11</v>
      </c>
      <c r="O5" s="16" t="str">
        <f t="shared" si="0"/>
        <v>Month_12</v>
      </c>
    </row>
    <row r="6" spans="1:15">
      <c r="A6" s="89" t="s">
        <v>99</v>
      </c>
      <c r="B6" s="90"/>
      <c r="C6" s="15" t="s">
        <v>100</v>
      </c>
      <c r="D6" s="18">
        <f t="shared" ref="D6:O6" ca="1" si="1">COUNTIFS(INDIRECT(D$4&amp;"!$U$4:$U$250"),"&gt;=0",INDIRECT(D$4&amp;"!$B$4:$B$250"),$C$1)</f>
        <v>0</v>
      </c>
      <c r="E6" s="18">
        <f t="shared" ca="1" si="1"/>
        <v>0</v>
      </c>
      <c r="F6" s="18">
        <f t="shared" ca="1" si="1"/>
        <v>0</v>
      </c>
      <c r="G6" s="18">
        <f t="shared" ca="1" si="1"/>
        <v>0</v>
      </c>
      <c r="H6" s="18">
        <f t="shared" ca="1" si="1"/>
        <v>0</v>
      </c>
      <c r="I6" s="18">
        <f t="shared" ca="1" si="1"/>
        <v>0</v>
      </c>
      <c r="J6" s="18">
        <f t="shared" ca="1" si="1"/>
        <v>0</v>
      </c>
      <c r="K6" s="18">
        <f t="shared" ca="1" si="1"/>
        <v>0</v>
      </c>
      <c r="L6" s="18">
        <f t="shared" ca="1" si="1"/>
        <v>0</v>
      </c>
      <c r="M6" s="18">
        <f t="shared" ca="1" si="1"/>
        <v>0</v>
      </c>
      <c r="N6" s="18">
        <f t="shared" ca="1" si="1"/>
        <v>0</v>
      </c>
      <c r="O6" s="18">
        <f t="shared" ca="1" si="1"/>
        <v>0</v>
      </c>
    </row>
    <row r="7" spans="1:15">
      <c r="A7" s="90"/>
      <c r="B7" s="90"/>
      <c r="C7" s="15" t="s">
        <v>101</v>
      </c>
      <c r="D7" s="18">
        <f t="shared" ref="D7:O7" ca="1" si="2">COUNTIFS(INDIRECT(D$4&amp;"!$U$4:$U$250"),"=0",INDIRECT(D$4&amp;"!$B$4:$B$250"),$C$1)</f>
        <v>0</v>
      </c>
      <c r="E7" s="18">
        <f t="shared" ca="1" si="2"/>
        <v>0</v>
      </c>
      <c r="F7" s="18">
        <f t="shared" ca="1" si="2"/>
        <v>0</v>
      </c>
      <c r="G7" s="18">
        <f t="shared" ca="1" si="2"/>
        <v>0</v>
      </c>
      <c r="H7" s="18">
        <f t="shared" ca="1" si="2"/>
        <v>0</v>
      </c>
      <c r="I7" s="18">
        <f t="shared" ca="1" si="2"/>
        <v>0</v>
      </c>
      <c r="J7" s="18">
        <f t="shared" ca="1" si="2"/>
        <v>0</v>
      </c>
      <c r="K7" s="18">
        <f t="shared" ca="1" si="2"/>
        <v>0</v>
      </c>
      <c r="L7" s="18">
        <f t="shared" ca="1" si="2"/>
        <v>0</v>
      </c>
      <c r="M7" s="18">
        <f t="shared" ca="1" si="2"/>
        <v>0</v>
      </c>
      <c r="N7" s="18">
        <f t="shared" ca="1" si="2"/>
        <v>0</v>
      </c>
      <c r="O7" s="18">
        <f t="shared" ca="1" si="2"/>
        <v>0</v>
      </c>
    </row>
    <row r="8" spans="1:15" ht="15.6">
      <c r="A8" s="90"/>
      <c r="B8" s="90"/>
      <c r="C8" s="19" t="s">
        <v>102</v>
      </c>
      <c r="D8" s="20" t="e">
        <f ca="1">IFERROR(D7/D6,NA())</f>
        <v>#N/A</v>
      </c>
      <c r="E8" s="20" t="e">
        <f t="shared" ref="E8:O8" ca="1" si="3">IFERROR(E7/E6,NA())</f>
        <v>#N/A</v>
      </c>
      <c r="F8" s="20" t="e">
        <f t="shared" ca="1" si="3"/>
        <v>#N/A</v>
      </c>
      <c r="G8" s="20" t="e">
        <f t="shared" ca="1" si="3"/>
        <v>#N/A</v>
      </c>
      <c r="H8" s="20" t="e">
        <f t="shared" ca="1" si="3"/>
        <v>#N/A</v>
      </c>
      <c r="I8" s="20" t="e">
        <f t="shared" ca="1" si="3"/>
        <v>#N/A</v>
      </c>
      <c r="J8" s="20" t="e">
        <f t="shared" ca="1" si="3"/>
        <v>#N/A</v>
      </c>
      <c r="K8" s="20" t="e">
        <f t="shared" ca="1" si="3"/>
        <v>#N/A</v>
      </c>
      <c r="L8" s="20" t="e">
        <f t="shared" ca="1" si="3"/>
        <v>#N/A</v>
      </c>
      <c r="M8" s="20" t="e">
        <f t="shared" ca="1" si="3"/>
        <v>#N/A</v>
      </c>
      <c r="N8" s="20" t="e">
        <f t="shared" ca="1" si="3"/>
        <v>#N/A</v>
      </c>
      <c r="O8" s="20" t="e">
        <f t="shared" ca="1" si="3"/>
        <v>#N/A</v>
      </c>
    </row>
    <row r="9" spans="1:15" ht="15.6">
      <c r="A9" s="90"/>
      <c r="B9" s="90"/>
      <c r="C9" s="21" t="s">
        <v>103</v>
      </c>
      <c r="D9" s="22" t="e">
        <f t="shared" ref="D9:O9" ca="1" si="4">IFERROR(AVERAGEIF(INDIRECT(D$4&amp;"!$B$4:$B$250"),$C$1,INDIRECT(D$4&amp;"!$U$4:$U$250")),NA())</f>
        <v>#N/A</v>
      </c>
      <c r="E9" s="22" t="e">
        <f t="shared" ca="1" si="4"/>
        <v>#N/A</v>
      </c>
      <c r="F9" s="22" t="e">
        <f t="shared" ca="1" si="4"/>
        <v>#N/A</v>
      </c>
      <c r="G9" s="22" t="e">
        <f t="shared" ca="1" si="4"/>
        <v>#N/A</v>
      </c>
      <c r="H9" s="22" t="e">
        <f t="shared" ca="1" si="4"/>
        <v>#N/A</v>
      </c>
      <c r="I9" s="22" t="e">
        <f t="shared" ca="1" si="4"/>
        <v>#N/A</v>
      </c>
      <c r="J9" s="22" t="e">
        <f t="shared" ca="1" si="4"/>
        <v>#N/A</v>
      </c>
      <c r="K9" s="22" t="e">
        <f t="shared" ca="1" si="4"/>
        <v>#N/A</v>
      </c>
      <c r="L9" s="22" t="e">
        <f t="shared" ca="1" si="4"/>
        <v>#N/A</v>
      </c>
      <c r="M9" s="22" t="e">
        <f t="shared" ca="1" si="4"/>
        <v>#N/A</v>
      </c>
      <c r="N9" s="22" t="e">
        <f t="shared" ca="1" si="4"/>
        <v>#N/A</v>
      </c>
      <c r="O9" s="22" t="e">
        <f t="shared" ca="1" si="4"/>
        <v>#N/A</v>
      </c>
    </row>
    <row r="10" spans="1:15" ht="28.8">
      <c r="A10" s="75" t="s">
        <v>104</v>
      </c>
      <c r="B10" s="100" t="s">
        <v>105</v>
      </c>
      <c r="C10" s="15" t="s">
        <v>106</v>
      </c>
      <c r="D10" s="23" t="e">
        <f t="shared" ref="D10:O10" ca="1" si="5">IF(D$6&gt;0,COUNTIFS(INDIRECT(D$4&amp;"!$h$4:$h$250"),"NO",INDIRECT(D$4&amp;"!$B$4:$B$250"),$C$1),NA())</f>
        <v>#N/A</v>
      </c>
      <c r="E10" s="23" t="e">
        <f t="shared" ca="1" si="5"/>
        <v>#N/A</v>
      </c>
      <c r="F10" s="23" t="e">
        <f t="shared" ca="1" si="5"/>
        <v>#N/A</v>
      </c>
      <c r="G10" s="23" t="e">
        <f t="shared" ca="1" si="5"/>
        <v>#N/A</v>
      </c>
      <c r="H10" s="23" t="e">
        <f t="shared" ca="1" si="5"/>
        <v>#N/A</v>
      </c>
      <c r="I10" s="23" t="e">
        <f t="shared" ca="1" si="5"/>
        <v>#N/A</v>
      </c>
      <c r="J10" s="23" t="e">
        <f t="shared" ca="1" si="5"/>
        <v>#N/A</v>
      </c>
      <c r="K10" s="23" t="e">
        <f t="shared" ca="1" si="5"/>
        <v>#N/A</v>
      </c>
      <c r="L10" s="23" t="e">
        <f t="shared" ca="1" si="5"/>
        <v>#N/A</v>
      </c>
      <c r="M10" s="23" t="e">
        <f t="shared" ca="1" si="5"/>
        <v>#N/A</v>
      </c>
      <c r="N10" s="23" t="e">
        <f t="shared" ca="1" si="5"/>
        <v>#N/A</v>
      </c>
      <c r="O10" s="23" t="e">
        <f t="shared" ca="1" si="5"/>
        <v>#N/A</v>
      </c>
    </row>
    <row r="11" spans="1:15" ht="28.8">
      <c r="A11" s="75"/>
      <c r="B11" s="100"/>
      <c r="C11" s="15" t="s">
        <v>107</v>
      </c>
      <c r="D11" s="23" t="e">
        <f t="shared" ref="D11:O11" ca="1" si="6">IF(D$6&gt;0,COUNTIFS(INDIRECT(D$4&amp;"!$i$4:$i$250"),"NO",INDIRECT(D$4&amp;"!$B$4:$B$250"),$C$1),NA())</f>
        <v>#N/A</v>
      </c>
      <c r="E11" s="23" t="e">
        <f t="shared" ca="1" si="6"/>
        <v>#N/A</v>
      </c>
      <c r="F11" s="23" t="e">
        <f t="shared" ca="1" si="6"/>
        <v>#N/A</v>
      </c>
      <c r="G11" s="23" t="e">
        <f t="shared" ca="1" si="6"/>
        <v>#N/A</v>
      </c>
      <c r="H11" s="23" t="e">
        <f t="shared" ca="1" si="6"/>
        <v>#N/A</v>
      </c>
      <c r="I11" s="23" t="e">
        <f t="shared" ca="1" si="6"/>
        <v>#N/A</v>
      </c>
      <c r="J11" s="23" t="e">
        <f t="shared" ca="1" si="6"/>
        <v>#N/A</v>
      </c>
      <c r="K11" s="23" t="e">
        <f t="shared" ca="1" si="6"/>
        <v>#N/A</v>
      </c>
      <c r="L11" s="23" t="e">
        <f t="shared" ca="1" si="6"/>
        <v>#N/A</v>
      </c>
      <c r="M11" s="23" t="e">
        <f t="shared" ca="1" si="6"/>
        <v>#N/A</v>
      </c>
      <c r="N11" s="23" t="e">
        <f t="shared" ca="1" si="6"/>
        <v>#N/A</v>
      </c>
      <c r="O11" s="23" t="e">
        <f t="shared" ca="1" si="6"/>
        <v>#N/A</v>
      </c>
    </row>
    <row r="12" spans="1:15" ht="28.8">
      <c r="A12" s="75"/>
      <c r="B12" s="100"/>
      <c r="C12" s="15" t="s">
        <v>108</v>
      </c>
      <c r="D12" s="23" t="e">
        <f t="shared" ref="D12:O12" ca="1" si="7">IF(D$6&gt;0,COUNTIFS(INDIRECT(D$4&amp;"!$j$4:$j$250"),"NO",INDIRECT(D$4&amp;"!$B$4:$B$250"),$C$1),NA())</f>
        <v>#N/A</v>
      </c>
      <c r="E12" s="23" t="e">
        <f t="shared" ca="1" si="7"/>
        <v>#N/A</v>
      </c>
      <c r="F12" s="23" t="e">
        <f t="shared" ca="1" si="7"/>
        <v>#N/A</v>
      </c>
      <c r="G12" s="23" t="e">
        <f t="shared" ca="1" si="7"/>
        <v>#N/A</v>
      </c>
      <c r="H12" s="23" t="e">
        <f t="shared" ca="1" si="7"/>
        <v>#N/A</v>
      </c>
      <c r="I12" s="23" t="e">
        <f t="shared" ca="1" si="7"/>
        <v>#N/A</v>
      </c>
      <c r="J12" s="23" t="e">
        <f t="shared" ca="1" si="7"/>
        <v>#N/A</v>
      </c>
      <c r="K12" s="23" t="e">
        <f t="shared" ca="1" si="7"/>
        <v>#N/A</v>
      </c>
      <c r="L12" s="23" t="e">
        <f t="shared" ca="1" si="7"/>
        <v>#N/A</v>
      </c>
      <c r="M12" s="23" t="e">
        <f t="shared" ca="1" si="7"/>
        <v>#N/A</v>
      </c>
      <c r="N12" s="23" t="e">
        <f t="shared" ca="1" si="7"/>
        <v>#N/A</v>
      </c>
      <c r="O12" s="23" t="e">
        <f t="shared" ca="1" si="7"/>
        <v>#N/A</v>
      </c>
    </row>
    <row r="13" spans="1:15" ht="43.2">
      <c r="A13" s="75"/>
      <c r="B13" s="100"/>
      <c r="C13" s="15" t="s">
        <v>109</v>
      </c>
      <c r="D13" s="23" t="e">
        <f t="shared" ref="D13:O13" ca="1" si="8">IF(D$6&gt;0,COUNTIFS(INDIRECT(D$4&amp;"!$k$4:$k$250"),"NO",INDIRECT(D$4&amp;"!$B$4:$B$250"),$C$1),NA())</f>
        <v>#N/A</v>
      </c>
      <c r="E13" s="23" t="e">
        <f t="shared" ca="1" si="8"/>
        <v>#N/A</v>
      </c>
      <c r="F13" s="23" t="e">
        <f t="shared" ca="1" si="8"/>
        <v>#N/A</v>
      </c>
      <c r="G13" s="23" t="e">
        <f t="shared" ca="1" si="8"/>
        <v>#N/A</v>
      </c>
      <c r="H13" s="23" t="e">
        <f t="shared" ca="1" si="8"/>
        <v>#N/A</v>
      </c>
      <c r="I13" s="23" t="e">
        <f t="shared" ca="1" si="8"/>
        <v>#N/A</v>
      </c>
      <c r="J13" s="23" t="e">
        <f t="shared" ca="1" si="8"/>
        <v>#N/A</v>
      </c>
      <c r="K13" s="23" t="e">
        <f t="shared" ca="1" si="8"/>
        <v>#N/A</v>
      </c>
      <c r="L13" s="23" t="e">
        <f t="shared" ca="1" si="8"/>
        <v>#N/A</v>
      </c>
      <c r="M13" s="23" t="e">
        <f t="shared" ca="1" si="8"/>
        <v>#N/A</v>
      </c>
      <c r="N13" s="23" t="e">
        <f t="shared" ca="1" si="8"/>
        <v>#N/A</v>
      </c>
      <c r="O13" s="23" t="e">
        <f t="shared" ca="1" si="8"/>
        <v>#N/A</v>
      </c>
    </row>
    <row r="14" spans="1:15" ht="28.8">
      <c r="A14" s="75"/>
      <c r="B14" s="100"/>
      <c r="C14" s="15" t="s">
        <v>110</v>
      </c>
      <c r="D14" s="23" t="e">
        <f t="shared" ref="D14:O14" ca="1" si="9">IF(D$6&gt;0,COUNTIFS(INDIRECT(D$4&amp;"!$l$4:$l$250"),"NO",INDIRECT(D$4&amp;"!$B$4:$B$250"),$C$1),NA())</f>
        <v>#N/A</v>
      </c>
      <c r="E14" s="23" t="e">
        <f t="shared" ca="1" si="9"/>
        <v>#N/A</v>
      </c>
      <c r="F14" s="23" t="e">
        <f t="shared" ca="1" si="9"/>
        <v>#N/A</v>
      </c>
      <c r="G14" s="23" t="e">
        <f t="shared" ca="1" si="9"/>
        <v>#N/A</v>
      </c>
      <c r="H14" s="23" t="e">
        <f t="shared" ca="1" si="9"/>
        <v>#N/A</v>
      </c>
      <c r="I14" s="23" t="e">
        <f t="shared" ca="1" si="9"/>
        <v>#N/A</v>
      </c>
      <c r="J14" s="23" t="e">
        <f t="shared" ca="1" si="9"/>
        <v>#N/A</v>
      </c>
      <c r="K14" s="23" t="e">
        <f t="shared" ca="1" si="9"/>
        <v>#N/A</v>
      </c>
      <c r="L14" s="23" t="e">
        <f t="shared" ca="1" si="9"/>
        <v>#N/A</v>
      </c>
      <c r="M14" s="23" t="e">
        <f t="shared" ca="1" si="9"/>
        <v>#N/A</v>
      </c>
      <c r="N14" s="23" t="e">
        <f t="shared" ca="1" si="9"/>
        <v>#N/A</v>
      </c>
      <c r="O14" s="23" t="e">
        <f t="shared" ca="1" si="9"/>
        <v>#N/A</v>
      </c>
    </row>
    <row r="15" spans="1:15" ht="28.8">
      <c r="A15" s="75"/>
      <c r="B15" s="100"/>
      <c r="C15" s="15" t="s">
        <v>111</v>
      </c>
      <c r="D15" s="23" t="e">
        <f t="shared" ref="D15:O15" ca="1" si="10">IF(D$6&gt;0,COUNTIFS(INDIRECT(D$4&amp;"!$m$4:$m$250"),"NO",INDIRECT(D$4&amp;"!$B$4:$B$250"),$C$1),NA())</f>
        <v>#N/A</v>
      </c>
      <c r="E15" s="23" t="e">
        <f t="shared" ca="1" si="10"/>
        <v>#N/A</v>
      </c>
      <c r="F15" s="23" t="e">
        <f t="shared" ca="1" si="10"/>
        <v>#N/A</v>
      </c>
      <c r="G15" s="23" t="e">
        <f t="shared" ca="1" si="10"/>
        <v>#N/A</v>
      </c>
      <c r="H15" s="23" t="e">
        <f t="shared" ca="1" si="10"/>
        <v>#N/A</v>
      </c>
      <c r="I15" s="23" t="e">
        <f t="shared" ca="1" si="10"/>
        <v>#N/A</v>
      </c>
      <c r="J15" s="23" t="e">
        <f t="shared" ca="1" si="10"/>
        <v>#N/A</v>
      </c>
      <c r="K15" s="23" t="e">
        <f t="shared" ca="1" si="10"/>
        <v>#N/A</v>
      </c>
      <c r="L15" s="23" t="e">
        <f t="shared" ca="1" si="10"/>
        <v>#N/A</v>
      </c>
      <c r="M15" s="23" t="e">
        <f t="shared" ca="1" si="10"/>
        <v>#N/A</v>
      </c>
      <c r="N15" s="23" t="e">
        <f t="shared" ca="1" si="10"/>
        <v>#N/A</v>
      </c>
      <c r="O15" s="23" t="e">
        <f t="shared" ca="1" si="10"/>
        <v>#N/A</v>
      </c>
    </row>
    <row r="16" spans="1:15" ht="15.6">
      <c r="A16" s="75"/>
      <c r="B16" s="100"/>
      <c r="C16" s="15" t="s">
        <v>112</v>
      </c>
      <c r="D16" s="23" t="e">
        <f t="shared" ref="D16:O16" ca="1" si="11">IF(D$6&gt;0,COUNTIFS(INDIRECT(D$4&amp;"!$n$4:$n$250"),"NO",INDIRECT(D$4&amp;"!$B$4:$B$250"),$C$1),NA())</f>
        <v>#N/A</v>
      </c>
      <c r="E16" s="23" t="e">
        <f t="shared" ca="1" si="11"/>
        <v>#N/A</v>
      </c>
      <c r="F16" s="23" t="e">
        <f t="shared" ca="1" si="11"/>
        <v>#N/A</v>
      </c>
      <c r="G16" s="23" t="e">
        <f t="shared" ca="1" si="11"/>
        <v>#N/A</v>
      </c>
      <c r="H16" s="23" t="e">
        <f t="shared" ca="1" si="11"/>
        <v>#N/A</v>
      </c>
      <c r="I16" s="23" t="e">
        <f t="shared" ca="1" si="11"/>
        <v>#N/A</v>
      </c>
      <c r="J16" s="23" t="e">
        <f t="shared" ca="1" si="11"/>
        <v>#N/A</v>
      </c>
      <c r="K16" s="23" t="e">
        <f t="shared" ca="1" si="11"/>
        <v>#N/A</v>
      </c>
      <c r="L16" s="23" t="e">
        <f t="shared" ca="1" si="11"/>
        <v>#N/A</v>
      </c>
      <c r="M16" s="23" t="e">
        <f t="shared" ca="1" si="11"/>
        <v>#N/A</v>
      </c>
      <c r="N16" s="23" t="e">
        <f t="shared" ca="1" si="11"/>
        <v>#N/A</v>
      </c>
      <c r="O16" s="23" t="e">
        <f t="shared" ca="1" si="11"/>
        <v>#N/A</v>
      </c>
    </row>
    <row r="17" spans="1:15" ht="43.2">
      <c r="A17" s="75"/>
      <c r="B17" s="100"/>
      <c r="C17" s="15" t="s">
        <v>113</v>
      </c>
      <c r="D17" s="23" t="e">
        <f t="shared" ref="D17:O17" ca="1" si="12">IF(D$6&gt;0,COUNTIFS(INDIRECT(D$4&amp;"!$o$4:$o$250"),"NO",INDIRECT(D$4&amp;"!$B$4:$B$250"),$C$1),NA())</f>
        <v>#N/A</v>
      </c>
      <c r="E17" s="23" t="e">
        <f t="shared" ca="1" si="12"/>
        <v>#N/A</v>
      </c>
      <c r="F17" s="23" t="e">
        <f t="shared" ca="1" si="12"/>
        <v>#N/A</v>
      </c>
      <c r="G17" s="23" t="e">
        <f t="shared" ca="1" si="12"/>
        <v>#N/A</v>
      </c>
      <c r="H17" s="23" t="e">
        <f t="shared" ca="1" si="12"/>
        <v>#N/A</v>
      </c>
      <c r="I17" s="23" t="e">
        <f t="shared" ca="1" si="12"/>
        <v>#N/A</v>
      </c>
      <c r="J17" s="23" t="e">
        <f t="shared" ca="1" si="12"/>
        <v>#N/A</v>
      </c>
      <c r="K17" s="23" t="e">
        <f t="shared" ca="1" si="12"/>
        <v>#N/A</v>
      </c>
      <c r="L17" s="23" t="e">
        <f t="shared" ca="1" si="12"/>
        <v>#N/A</v>
      </c>
      <c r="M17" s="23" t="e">
        <f t="shared" ca="1" si="12"/>
        <v>#N/A</v>
      </c>
      <c r="N17" s="23" t="e">
        <f t="shared" ca="1" si="12"/>
        <v>#N/A</v>
      </c>
      <c r="O17" s="23" t="e">
        <f t="shared" ca="1" si="12"/>
        <v>#N/A</v>
      </c>
    </row>
    <row r="18" spans="1:15" ht="28.8">
      <c r="A18" s="75"/>
      <c r="B18" s="100" t="s">
        <v>114</v>
      </c>
      <c r="C18" s="15" t="s">
        <v>115</v>
      </c>
      <c r="D18" s="23" t="e">
        <f t="shared" ref="D18:O18" ca="1" si="13">IF(D$6&gt;0,COUNTIFS(INDIRECT(D$4&amp;"!$p$4:$p$250"),"NO",INDIRECT(D$4&amp;"!$B$4:$B$250"),$C$1),NA())</f>
        <v>#N/A</v>
      </c>
      <c r="E18" s="23" t="e">
        <f t="shared" ca="1" si="13"/>
        <v>#N/A</v>
      </c>
      <c r="F18" s="23" t="e">
        <f t="shared" ca="1" si="13"/>
        <v>#N/A</v>
      </c>
      <c r="G18" s="23" t="e">
        <f t="shared" ca="1" si="13"/>
        <v>#N/A</v>
      </c>
      <c r="H18" s="23" t="e">
        <f t="shared" ca="1" si="13"/>
        <v>#N/A</v>
      </c>
      <c r="I18" s="23" t="e">
        <f t="shared" ca="1" si="13"/>
        <v>#N/A</v>
      </c>
      <c r="J18" s="23" t="e">
        <f t="shared" ca="1" si="13"/>
        <v>#N/A</v>
      </c>
      <c r="K18" s="23" t="e">
        <f t="shared" ca="1" si="13"/>
        <v>#N/A</v>
      </c>
      <c r="L18" s="23" t="e">
        <f t="shared" ca="1" si="13"/>
        <v>#N/A</v>
      </c>
      <c r="M18" s="23" t="e">
        <f t="shared" ca="1" si="13"/>
        <v>#N/A</v>
      </c>
      <c r="N18" s="23" t="e">
        <f t="shared" ca="1" si="13"/>
        <v>#N/A</v>
      </c>
      <c r="O18" s="23" t="e">
        <f t="shared" ca="1" si="13"/>
        <v>#N/A</v>
      </c>
    </row>
    <row r="19" spans="1:15" ht="43.2">
      <c r="A19" s="75"/>
      <c r="B19" s="100"/>
      <c r="C19" s="15" t="s">
        <v>116</v>
      </c>
      <c r="D19" s="23" t="e">
        <f t="shared" ref="D19:O19" ca="1" si="14">IF(D$6&gt;0,COUNTIFS(INDIRECT(D$4&amp;"!$q$4:$q$250"),"NO",INDIRECT(D$4&amp;"!$B$4:$B$250"),$C$1),NA())</f>
        <v>#N/A</v>
      </c>
      <c r="E19" s="23" t="e">
        <f t="shared" ca="1" si="14"/>
        <v>#N/A</v>
      </c>
      <c r="F19" s="23" t="e">
        <f t="shared" ca="1" si="14"/>
        <v>#N/A</v>
      </c>
      <c r="G19" s="23" t="e">
        <f t="shared" ca="1" si="14"/>
        <v>#N/A</v>
      </c>
      <c r="H19" s="23" t="e">
        <f t="shared" ca="1" si="14"/>
        <v>#N/A</v>
      </c>
      <c r="I19" s="23" t="e">
        <f t="shared" ca="1" si="14"/>
        <v>#N/A</v>
      </c>
      <c r="J19" s="23" t="e">
        <f t="shared" ca="1" si="14"/>
        <v>#N/A</v>
      </c>
      <c r="K19" s="23" t="e">
        <f t="shared" ca="1" si="14"/>
        <v>#N/A</v>
      </c>
      <c r="L19" s="23" t="e">
        <f t="shared" ca="1" si="14"/>
        <v>#N/A</v>
      </c>
      <c r="M19" s="23" t="e">
        <f t="shared" ca="1" si="14"/>
        <v>#N/A</v>
      </c>
      <c r="N19" s="23" t="e">
        <f t="shared" ca="1" si="14"/>
        <v>#N/A</v>
      </c>
      <c r="O19" s="23" t="e">
        <f t="shared" ca="1" si="14"/>
        <v>#N/A</v>
      </c>
    </row>
    <row r="20" spans="1:15" ht="28.8">
      <c r="A20" s="75"/>
      <c r="B20" s="100" t="s">
        <v>117</v>
      </c>
      <c r="C20" s="15" t="s">
        <v>118</v>
      </c>
      <c r="D20" s="23" t="e">
        <f t="shared" ref="D20:O20" ca="1" si="15">IF(D$6&gt;0,COUNTIFS(INDIRECT(D$4&amp;"!$r$4:$r$250"),"NO",INDIRECT(D$4&amp;"!$B$4:$B$250"),$C$1),NA())</f>
        <v>#N/A</v>
      </c>
      <c r="E20" s="23" t="e">
        <f t="shared" ca="1" si="15"/>
        <v>#N/A</v>
      </c>
      <c r="F20" s="23" t="e">
        <f t="shared" ca="1" si="15"/>
        <v>#N/A</v>
      </c>
      <c r="G20" s="23" t="e">
        <f t="shared" ca="1" si="15"/>
        <v>#N/A</v>
      </c>
      <c r="H20" s="23" t="e">
        <f t="shared" ca="1" si="15"/>
        <v>#N/A</v>
      </c>
      <c r="I20" s="23" t="e">
        <f t="shared" ca="1" si="15"/>
        <v>#N/A</v>
      </c>
      <c r="J20" s="23" t="e">
        <f t="shared" ca="1" si="15"/>
        <v>#N/A</v>
      </c>
      <c r="K20" s="23" t="e">
        <f t="shared" ca="1" si="15"/>
        <v>#N/A</v>
      </c>
      <c r="L20" s="23" t="e">
        <f t="shared" ca="1" si="15"/>
        <v>#N/A</v>
      </c>
      <c r="M20" s="23" t="e">
        <f t="shared" ca="1" si="15"/>
        <v>#N/A</v>
      </c>
      <c r="N20" s="23" t="e">
        <f t="shared" ca="1" si="15"/>
        <v>#N/A</v>
      </c>
      <c r="O20" s="23" t="e">
        <f t="shared" ca="1" si="15"/>
        <v>#N/A</v>
      </c>
    </row>
    <row r="21" spans="1:15" ht="28.8">
      <c r="A21" s="75"/>
      <c r="B21" s="100"/>
      <c r="C21" s="15" t="s">
        <v>119</v>
      </c>
      <c r="D21" s="23" t="e">
        <f t="shared" ref="D21:O21" ca="1" si="16">IF(D$6&gt;0,COUNTIFS(INDIRECT(D$4&amp;"!$s$4:$s$250"),"NO",INDIRECT(D$4&amp;"!$B$4:$B$250"),$C$1),NA())</f>
        <v>#N/A</v>
      </c>
      <c r="E21" s="23" t="e">
        <f t="shared" ca="1" si="16"/>
        <v>#N/A</v>
      </c>
      <c r="F21" s="23" t="e">
        <f t="shared" ca="1" si="16"/>
        <v>#N/A</v>
      </c>
      <c r="G21" s="23" t="e">
        <f t="shared" ca="1" si="16"/>
        <v>#N/A</v>
      </c>
      <c r="H21" s="23" t="e">
        <f t="shared" ca="1" si="16"/>
        <v>#N/A</v>
      </c>
      <c r="I21" s="23" t="e">
        <f t="shared" ca="1" si="16"/>
        <v>#N/A</v>
      </c>
      <c r="J21" s="23" t="e">
        <f t="shared" ca="1" si="16"/>
        <v>#N/A</v>
      </c>
      <c r="K21" s="23" t="e">
        <f t="shared" ca="1" si="16"/>
        <v>#N/A</v>
      </c>
      <c r="L21" s="23" t="e">
        <f t="shared" ca="1" si="16"/>
        <v>#N/A</v>
      </c>
      <c r="M21" s="23" t="e">
        <f t="shared" ca="1" si="16"/>
        <v>#N/A</v>
      </c>
      <c r="N21" s="23" t="e">
        <f t="shared" ca="1" si="16"/>
        <v>#N/A</v>
      </c>
      <c r="O21" s="23" t="e">
        <f t="shared" ca="1" si="16"/>
        <v>#N/A</v>
      </c>
    </row>
    <row r="22" spans="1:15" ht="28.8">
      <c r="A22" s="75"/>
      <c r="B22" s="100"/>
      <c r="C22" s="15" t="s">
        <v>120</v>
      </c>
      <c r="D22" s="23" t="e">
        <f t="shared" ref="D22:O22" ca="1" si="17">IF(D$6&gt;0,COUNTIFS(INDIRECT(D$4&amp;"!$t$4:$t$250"),"NO",INDIRECT(D$4&amp;"!$B$4:$B$250"),$C$1),NA())</f>
        <v>#N/A</v>
      </c>
      <c r="E22" s="23" t="e">
        <f t="shared" ca="1" si="17"/>
        <v>#N/A</v>
      </c>
      <c r="F22" s="23" t="e">
        <f t="shared" ca="1" si="17"/>
        <v>#N/A</v>
      </c>
      <c r="G22" s="23" t="e">
        <f t="shared" ca="1" si="17"/>
        <v>#N/A</v>
      </c>
      <c r="H22" s="23" t="e">
        <f t="shared" ca="1" si="17"/>
        <v>#N/A</v>
      </c>
      <c r="I22" s="23" t="e">
        <f t="shared" ca="1" si="17"/>
        <v>#N/A</v>
      </c>
      <c r="J22" s="23" t="e">
        <f t="shared" ca="1" si="17"/>
        <v>#N/A</v>
      </c>
      <c r="K22" s="23" t="e">
        <f t="shared" ca="1" si="17"/>
        <v>#N/A</v>
      </c>
      <c r="L22" s="23" t="e">
        <f t="shared" ca="1" si="17"/>
        <v>#N/A</v>
      </c>
      <c r="M22" s="23" t="e">
        <f t="shared" ca="1" si="17"/>
        <v>#N/A</v>
      </c>
      <c r="N22" s="23" t="e">
        <f t="shared" ca="1" si="17"/>
        <v>#N/A</v>
      </c>
      <c r="O22" s="23" t="e">
        <f t="shared" ca="1" si="17"/>
        <v>#N/A</v>
      </c>
    </row>
    <row r="23" spans="1:15" ht="15.6">
      <c r="A23" s="101" t="s">
        <v>121</v>
      </c>
      <c r="B23" s="99" t="s">
        <v>105</v>
      </c>
      <c r="C23" s="99"/>
      <c r="D23" s="23" t="e">
        <f ca="1">IF(D$6&gt;0,SUM(D$10:D$17),NA())</f>
        <v>#N/A</v>
      </c>
      <c r="E23" s="23" t="e">
        <f t="shared" ref="E23:O23" ca="1" si="18">IF(E$6&gt;0,SUM(E$10:E$17),NA())</f>
        <v>#N/A</v>
      </c>
      <c r="F23" s="23" t="e">
        <f t="shared" ca="1" si="18"/>
        <v>#N/A</v>
      </c>
      <c r="G23" s="23" t="e">
        <f t="shared" ca="1" si="18"/>
        <v>#N/A</v>
      </c>
      <c r="H23" s="23" t="e">
        <f t="shared" ca="1" si="18"/>
        <v>#N/A</v>
      </c>
      <c r="I23" s="23" t="e">
        <f t="shared" ca="1" si="18"/>
        <v>#N/A</v>
      </c>
      <c r="J23" s="23" t="e">
        <f t="shared" ca="1" si="18"/>
        <v>#N/A</v>
      </c>
      <c r="K23" s="23" t="e">
        <f t="shared" ca="1" si="18"/>
        <v>#N/A</v>
      </c>
      <c r="L23" s="23" t="e">
        <f t="shared" ca="1" si="18"/>
        <v>#N/A</v>
      </c>
      <c r="M23" s="23" t="e">
        <f t="shared" ca="1" si="18"/>
        <v>#N/A</v>
      </c>
      <c r="N23" s="23" t="e">
        <f t="shared" ca="1" si="18"/>
        <v>#N/A</v>
      </c>
      <c r="O23" s="23" t="e">
        <f t="shared" ca="1" si="18"/>
        <v>#N/A</v>
      </c>
    </row>
    <row r="24" spans="1:15" ht="15.6">
      <c r="A24" s="101"/>
      <c r="B24" s="99" t="s">
        <v>114</v>
      </c>
      <c r="C24" s="99"/>
      <c r="D24" s="23" t="e">
        <f ca="1">IF(D$6&gt;0,SUM(D$18:D$19),NA())</f>
        <v>#N/A</v>
      </c>
      <c r="E24" s="23" t="e">
        <f t="shared" ref="E24:O24" ca="1" si="19">IF(E$6&gt;0,SUM(E$18:E$19),NA())</f>
        <v>#N/A</v>
      </c>
      <c r="F24" s="23" t="e">
        <f t="shared" ca="1" si="19"/>
        <v>#N/A</v>
      </c>
      <c r="G24" s="23" t="e">
        <f t="shared" ca="1" si="19"/>
        <v>#N/A</v>
      </c>
      <c r="H24" s="23" t="e">
        <f t="shared" ca="1" si="19"/>
        <v>#N/A</v>
      </c>
      <c r="I24" s="23" t="e">
        <f t="shared" ca="1" si="19"/>
        <v>#N/A</v>
      </c>
      <c r="J24" s="23" t="e">
        <f t="shared" ca="1" si="19"/>
        <v>#N/A</v>
      </c>
      <c r="K24" s="23" t="e">
        <f t="shared" ca="1" si="19"/>
        <v>#N/A</v>
      </c>
      <c r="L24" s="23" t="e">
        <f t="shared" ca="1" si="19"/>
        <v>#N/A</v>
      </c>
      <c r="M24" s="23" t="e">
        <f t="shared" ca="1" si="19"/>
        <v>#N/A</v>
      </c>
      <c r="N24" s="23" t="e">
        <f t="shared" ca="1" si="19"/>
        <v>#N/A</v>
      </c>
      <c r="O24" s="23" t="e">
        <f t="shared" ca="1" si="19"/>
        <v>#N/A</v>
      </c>
    </row>
    <row r="25" spans="1:15" ht="15.6">
      <c r="A25" s="101"/>
      <c r="B25" s="99" t="s">
        <v>117</v>
      </c>
      <c r="C25" s="99"/>
      <c r="D25" s="23" t="e">
        <f ca="1">IF(D$6&gt;0,SUM(D$20:D$22),NA())</f>
        <v>#N/A</v>
      </c>
      <c r="E25" s="23" t="e">
        <f t="shared" ref="E25:O25" ca="1" si="20">IF(E$6&gt;0,SUM(E$20:E$22),NA())</f>
        <v>#N/A</v>
      </c>
      <c r="F25" s="23" t="e">
        <f t="shared" ca="1" si="20"/>
        <v>#N/A</v>
      </c>
      <c r="G25" s="23" t="e">
        <f t="shared" ca="1" si="20"/>
        <v>#N/A</v>
      </c>
      <c r="H25" s="23" t="e">
        <f t="shared" ca="1" si="20"/>
        <v>#N/A</v>
      </c>
      <c r="I25" s="23" t="e">
        <f t="shared" ca="1" si="20"/>
        <v>#N/A</v>
      </c>
      <c r="J25" s="23" t="e">
        <f t="shared" ca="1" si="20"/>
        <v>#N/A</v>
      </c>
      <c r="K25" s="23" t="e">
        <f t="shared" ca="1" si="20"/>
        <v>#N/A</v>
      </c>
      <c r="L25" s="23" t="e">
        <f t="shared" ca="1" si="20"/>
        <v>#N/A</v>
      </c>
      <c r="M25" s="23" t="e">
        <f t="shared" ca="1" si="20"/>
        <v>#N/A</v>
      </c>
      <c r="N25" s="23" t="e">
        <f t="shared" ca="1" si="20"/>
        <v>#N/A</v>
      </c>
      <c r="O25" s="23" t="e">
        <f t="shared" ca="1" si="20"/>
        <v>#N/A</v>
      </c>
    </row>
    <row r="27" spans="1:15">
      <c r="A27" s="12" t="str">
        <f>"Hand Hygiene Compliance for Employee: "&amp;$C$1</f>
        <v xml:space="preserve">Hand Hygiene Compliance for Employee: </v>
      </c>
    </row>
    <row r="28" spans="1:15">
      <c r="A28" s="12" t="str">
        <f>"Average # Failures per Assessment for Employee: "&amp;$C$1</f>
        <v xml:space="preserve">Average # Failures per Assessment for Employee: </v>
      </c>
      <c r="C28" s="38" t="str">
        <f>IF(ISBLANK(INSTRUCTIONS!$B$19)=TRUE,"GOAL RATE: ","GOAL RATE: "&amp;TEXT(INSTRUCTIONS!$B$19,"0%"))</f>
        <v xml:space="preserve">GOAL RATE: </v>
      </c>
      <c r="D28" s="39" t="e">
        <f>IF(ISBLANK(INSTRUCTIONS!$B$19)=TRUE,NA(),INSTRUCTIONS!$B$19)</f>
        <v>#N/A</v>
      </c>
      <c r="E28" s="39" t="e">
        <f>IF(ISBLANK(INSTRUCTIONS!$B$19)=TRUE,NA(),INSTRUCTIONS!$B$19)</f>
        <v>#N/A</v>
      </c>
      <c r="F28" s="39" t="e">
        <f>IF(ISBLANK(INSTRUCTIONS!$B$19)=TRUE,NA(),INSTRUCTIONS!$B$19)</f>
        <v>#N/A</v>
      </c>
      <c r="G28" s="39" t="e">
        <f>IF(ISBLANK(INSTRUCTIONS!$B$19)=TRUE,NA(),INSTRUCTIONS!$B$19)</f>
        <v>#N/A</v>
      </c>
      <c r="H28" s="39" t="e">
        <f>IF(ISBLANK(INSTRUCTIONS!$B$19)=TRUE,NA(),INSTRUCTIONS!$B$19)</f>
        <v>#N/A</v>
      </c>
      <c r="I28" s="39" t="e">
        <f>IF(ISBLANK(INSTRUCTIONS!$B$19)=TRUE,NA(),INSTRUCTIONS!$B$19)</f>
        <v>#N/A</v>
      </c>
      <c r="J28" s="39" t="e">
        <f>IF(ISBLANK(INSTRUCTIONS!$B$19)=TRUE,NA(),INSTRUCTIONS!$B$19)</f>
        <v>#N/A</v>
      </c>
      <c r="K28" s="39" t="e">
        <f>IF(ISBLANK(INSTRUCTIONS!$B$19)=TRUE,NA(),INSTRUCTIONS!$B$19)</f>
        <v>#N/A</v>
      </c>
      <c r="L28" s="39" t="e">
        <f>IF(ISBLANK(INSTRUCTIONS!$B$19)=TRUE,NA(),INSTRUCTIONS!$B$19)</f>
        <v>#N/A</v>
      </c>
      <c r="M28" s="39" t="e">
        <f>IF(ISBLANK(INSTRUCTIONS!$B$19)=TRUE,NA(),INSTRUCTIONS!$B$19)</f>
        <v>#N/A</v>
      </c>
      <c r="N28" s="39" t="e">
        <f>IF(ISBLANK(INSTRUCTIONS!$B$19)=TRUE,NA(),INSTRUCTIONS!$B$19)</f>
        <v>#N/A</v>
      </c>
      <c r="O28" s="39" t="e">
        <f>IF(ISBLANK(INSTRUCTIONS!$B$19)=TRUE,NA(),INSTRUCTIONS!$B$19)</f>
        <v>#N/A</v>
      </c>
    </row>
    <row r="42" spans="1:13" ht="15" thickBot="1"/>
    <row r="43" spans="1:13" ht="15" hidden="1" thickBot="1">
      <c r="D43" s="91" t="e">
        <f>INDEX($D$4:$O$4,MATCH($D$44,month_list,0))</f>
        <v>#N/A</v>
      </c>
      <c r="E43" s="91"/>
      <c r="F43" s="91"/>
      <c r="G43" s="91"/>
      <c r="H43" s="91"/>
      <c r="I43" s="91" t="e">
        <f>INDEX($D$4:$O$4,MATCH($I$44,month_list,0))</f>
        <v>#N/A</v>
      </c>
      <c r="J43" s="91"/>
      <c r="K43" s="91"/>
      <c r="L43" s="91"/>
      <c r="M43" s="91"/>
    </row>
    <row r="44" spans="1:13" ht="24" thickBot="1">
      <c r="A44" s="92" t="s">
        <v>92</v>
      </c>
      <c r="B44" s="92"/>
      <c r="C44" s="92"/>
      <c r="D44" s="93"/>
      <c r="E44" s="94"/>
      <c r="F44" s="94"/>
      <c r="G44" s="94"/>
      <c r="H44" s="95"/>
      <c r="I44" s="93"/>
      <c r="J44" s="94"/>
      <c r="K44" s="94"/>
      <c r="L44" s="94"/>
      <c r="M44" s="95"/>
    </row>
    <row r="45" spans="1:13">
      <c r="A45" s="88" t="s">
        <v>93</v>
      </c>
      <c r="B45" s="88"/>
      <c r="C45" s="41" t="s">
        <v>94</v>
      </c>
      <c r="D45" s="42" t="str">
        <f>IF($D$44="","",D44)</f>
        <v/>
      </c>
      <c r="E45" s="42" t="str">
        <f>IF($D$44="","",D46+1)</f>
        <v/>
      </c>
      <c r="F45" s="42" t="str">
        <f>IF($D$44="","",E46+1)</f>
        <v/>
      </c>
      <c r="G45" s="42" t="str">
        <f>IF($D$44="","",F46+1)</f>
        <v/>
      </c>
      <c r="H45" s="42" t="str">
        <f>IF($D$44="","",G46+1)</f>
        <v/>
      </c>
      <c r="I45" s="42" t="str">
        <f>IF($I$44="","",I44)</f>
        <v/>
      </c>
      <c r="J45" s="42" t="str">
        <f>IF($I$44="","",I46+1)</f>
        <v/>
      </c>
      <c r="K45" s="42" t="str">
        <f>IF($I$44="","",J46+1)</f>
        <v/>
      </c>
      <c r="L45" s="42" t="str">
        <f>IF($I$44="","",K46+1)</f>
        <v/>
      </c>
      <c r="M45" s="42" t="str">
        <f>IF($I$44="","",L46+1)</f>
        <v/>
      </c>
    </row>
    <row r="46" spans="1:13">
      <c r="A46" s="88"/>
      <c r="B46" s="88"/>
      <c r="C46" s="41" t="s">
        <v>95</v>
      </c>
      <c r="D46" s="43" t="str">
        <f>IF($D$44="","",D44+(7-WEEKDAY(D44)))</f>
        <v/>
      </c>
      <c r="E46" s="43" t="str">
        <f>IF($D$44="","",D46+6)</f>
        <v/>
      </c>
      <c r="F46" s="43" t="str">
        <f>IF($D$44="","",E46+6)</f>
        <v/>
      </c>
      <c r="G46" s="43" t="str">
        <f>IF($D$44="","",F46+6)</f>
        <v/>
      </c>
      <c r="H46" s="43" t="str">
        <f>IF($D$44="","",EOMONTH(D45,0))</f>
        <v/>
      </c>
      <c r="I46" s="43" t="str">
        <f>IF($I$44="","",I44+(7-WEEKDAY(I44)))</f>
        <v/>
      </c>
      <c r="J46" s="43" t="str">
        <f>IF($I$44="","",I46+6)</f>
        <v/>
      </c>
      <c r="K46" s="43" t="str">
        <f>IF($I$44="","",J46+6)</f>
        <v/>
      </c>
      <c r="L46" s="43" t="str">
        <f>IF($I$44="","",K46+6)</f>
        <v/>
      </c>
      <c r="M46" s="43" t="str">
        <f>IF($I$44="","",EOMONTH(I45,0))</f>
        <v/>
      </c>
    </row>
    <row r="47" spans="1:13">
      <c r="A47" s="89" t="s">
        <v>99</v>
      </c>
      <c r="B47" s="90"/>
      <c r="C47" s="15" t="s">
        <v>100</v>
      </c>
      <c r="D47" s="18" t="e">
        <f ca="1">COUNTIFS(INDIRECT($D$43&amp;"!$U$4:$U$250"),"&gt;=0",INDIRECT($D$43&amp;"!$E$4:$E$250"),"&lt;="&amp;D$46,INDIRECT($D$43&amp;"!$E$4:$E$250"),"&gt;="&amp;D$45,INDIRECT($D$43&amp;"!$B$4:$B$250"),$C$1)</f>
        <v>#N/A</v>
      </c>
      <c r="E47" s="18" t="e">
        <f ca="1">COUNTIFS(INDIRECT($D$43&amp;"!$U$4:$U$250"),"&gt;=0",INDIRECT($D$43&amp;"!$E$4:$E$250"),"&lt;="&amp;E$46,INDIRECT($D$43&amp;"!$E$4:$E$250"),"&gt;="&amp;E$45,INDIRECT($D$43&amp;"!$B$4:$B$250"),$C$1)</f>
        <v>#N/A</v>
      </c>
      <c r="F47" s="18" t="e">
        <f ca="1">COUNTIFS(INDIRECT($D$43&amp;"!$U$4:$U$250"),"&gt;=0",INDIRECT($D$43&amp;"!$E$4:$E$250"),"&lt;="&amp;F$46,INDIRECT($D$43&amp;"!$E$4:$E$250"),"&gt;="&amp;F$45,INDIRECT($D$43&amp;"!$B$4:$B$250"),$C$1)</f>
        <v>#N/A</v>
      </c>
      <c r="G47" s="18" t="e">
        <f ca="1">COUNTIFS(INDIRECT($D$43&amp;"!$U$4:$U$250"),"&gt;=0",INDIRECT($D$43&amp;"!$E$4:$E$250"),"&lt;="&amp;G$46,INDIRECT($D$43&amp;"!$E$4:$E$250"),"&gt;="&amp;G$45,INDIRECT($D$43&amp;"!$B$4:$B$250"),$C$1)</f>
        <v>#N/A</v>
      </c>
      <c r="H47" s="18" t="e">
        <f ca="1">COUNTIFS(INDIRECT($D$43&amp;"!$U$4:$U$250"),"&gt;=0",INDIRECT($D$43&amp;"!$E$4:$E$250"),"&lt;="&amp;H$46,INDIRECT($D$43&amp;"!$E$4:$E$250"),"&gt;="&amp;H$45,INDIRECT($D$43&amp;"!$B$4:$B$250"),$C$1)</f>
        <v>#N/A</v>
      </c>
      <c r="I47" s="18" t="e">
        <f ca="1">COUNTIFS(INDIRECT($I$43&amp;"!$U$4:$U$250"),"&gt;=0",INDIRECT($I$43&amp;"!$E$4:$E$250"),"&lt;="&amp;I$46,INDIRECT($I$43&amp;"!$E$4:$E$250"),"&gt;="&amp;I$45,INDIRECT($I$43&amp;"!$B$4:$B$250"),$C$1)</f>
        <v>#N/A</v>
      </c>
      <c r="J47" s="18" t="e">
        <f ca="1">COUNTIFS(INDIRECT($I$43&amp;"!$U$4:$U$250"),"&gt;=0",INDIRECT($I$43&amp;"!$E$4:$E$250"),"&lt;="&amp;J$46,INDIRECT($I$43&amp;"!$E$4:$E$250"),"&gt;="&amp;J$45,INDIRECT($I$43&amp;"!$B$4:$B$250"),$C$1)</f>
        <v>#N/A</v>
      </c>
      <c r="K47" s="18" t="e">
        <f ca="1">COUNTIFS(INDIRECT($I$43&amp;"!$U$4:$U$250"),"&gt;=0",INDIRECT($I$43&amp;"!$E$4:$E$250"),"&lt;="&amp;K$46,INDIRECT($I$43&amp;"!$E$4:$E$250"),"&gt;="&amp;K$45,INDIRECT($I$43&amp;"!$B$4:$B$250"),$C$1)</f>
        <v>#N/A</v>
      </c>
      <c r="L47" s="18" t="e">
        <f ca="1">COUNTIFS(INDIRECT($I$43&amp;"!$U$4:$U$250"),"&gt;=0",INDIRECT($I$43&amp;"!$E$4:$E$250"),"&lt;="&amp;L$46,INDIRECT($I$43&amp;"!$E$4:$E$250"),"&gt;="&amp;L$45,INDIRECT($I$43&amp;"!$B$4:$B$250"),$C$1)</f>
        <v>#N/A</v>
      </c>
      <c r="M47" s="18" t="e">
        <f ca="1">COUNTIFS(INDIRECT($I$43&amp;"!$U$4:$U$250"),"&gt;=0",INDIRECT($I$43&amp;"!$E$4:$E$250"),"&lt;="&amp;M$46,INDIRECT($I$43&amp;"!$E$4:$E$250"),"&gt;="&amp;M$45,INDIRECT($I$43&amp;"!$B$4:$B$250"),$C$1)</f>
        <v>#N/A</v>
      </c>
    </row>
    <row r="48" spans="1:13">
      <c r="A48" s="90"/>
      <c r="B48" s="90"/>
      <c r="C48" s="15" t="s">
        <v>101</v>
      </c>
      <c r="D48" s="18" t="e">
        <f ca="1">COUNTIFS(INDIRECT($D$43&amp;"!$U$4:$U$250"),"=0",INDIRECT($D$43&amp;"!$E$4:$E$250"),"&lt;="&amp;D$46,INDIRECT($D$43&amp;"!$E$4:$E$250"),"&gt;="&amp;D$45,INDIRECT($D$43&amp;"!$B$4:$B$250"),$C$1)</f>
        <v>#N/A</v>
      </c>
      <c r="E48" s="18" t="e">
        <f ca="1">COUNTIFS(INDIRECT($D$43&amp;"!$U$4:$U$250"),"=0",INDIRECT($D$43&amp;"!$E$4:$E$250"),"&lt;="&amp;E$46,INDIRECT($D$43&amp;"!$E$4:$E$250"),"&gt;="&amp;E$45,INDIRECT($D$43&amp;"!$B$4:$B$250"),$C$1)</f>
        <v>#N/A</v>
      </c>
      <c r="F48" s="18" t="e">
        <f ca="1">COUNTIFS(INDIRECT($D$43&amp;"!$U$4:$U$250"),"=0",INDIRECT($D$43&amp;"!$E$4:$E$250"),"&lt;="&amp;F$46,INDIRECT($D$43&amp;"!$E$4:$E$250"),"&gt;="&amp;F$45,INDIRECT($D$43&amp;"!$B$4:$B$250"),$C$1)</f>
        <v>#N/A</v>
      </c>
      <c r="G48" s="18" t="e">
        <f ca="1">COUNTIFS(INDIRECT($D$43&amp;"!$U$4:$U$250"),"=0",INDIRECT($D$43&amp;"!$E$4:$E$250"),"&lt;="&amp;G$46,INDIRECT($D$43&amp;"!$E$4:$E$250"),"&gt;="&amp;G$45,INDIRECT($D$43&amp;"!$B$4:$B$250"),$C$1)</f>
        <v>#N/A</v>
      </c>
      <c r="H48" s="18" t="e">
        <f ca="1">COUNTIFS(INDIRECT($D$43&amp;"!$U$4:$U$250"),"=0",INDIRECT($D$43&amp;"!$E$4:$E$250"),"&lt;="&amp;H$46,INDIRECT($D$43&amp;"!$E$4:$E$250"),"&gt;="&amp;H$45,INDIRECT($D$43&amp;"!$B$4:$B$250"),$C$1)</f>
        <v>#N/A</v>
      </c>
      <c r="I48" s="18" t="e">
        <f ca="1">COUNTIFS(INDIRECT($I$43&amp;"!$U$4:$U$250"),"=0",INDIRECT($I$43&amp;"!$E$4:$E$250"),"&lt;="&amp;I$46,INDIRECT($I$43&amp;"!$E$4:$E$250"),"&gt;="&amp;I$45,INDIRECT($I$43&amp;"!$B$4:$B$250"),$C$1)</f>
        <v>#N/A</v>
      </c>
      <c r="J48" s="18" t="e">
        <f ca="1">COUNTIFS(INDIRECT($I$43&amp;"!$U$4:$U$250"),"=0",INDIRECT($I$43&amp;"!$E$4:$E$250"),"&lt;="&amp;J$46,INDIRECT($I$43&amp;"!$E$4:$E$250"),"&gt;="&amp;J$45,INDIRECT($I$43&amp;"!$B$4:$B$250"),$C$1)</f>
        <v>#N/A</v>
      </c>
      <c r="K48" s="18" t="e">
        <f ca="1">COUNTIFS(INDIRECT($I$43&amp;"!$U$4:$U$250"),"=0",INDIRECT($I$43&amp;"!$E$4:$E$250"),"&lt;="&amp;K$46,INDIRECT($I$43&amp;"!$E$4:$E$250"),"&gt;="&amp;K$45,INDIRECT($I$43&amp;"!$B$4:$B$250"),$C$1)</f>
        <v>#N/A</v>
      </c>
      <c r="L48" s="18" t="e">
        <f ca="1">COUNTIFS(INDIRECT($I$43&amp;"!$U$4:$U$250"),"=0",INDIRECT($I$43&amp;"!$E$4:$E$250"),"&lt;="&amp;L$46,INDIRECT($I$43&amp;"!$E$4:$E$250"),"&gt;="&amp;L$45,INDIRECT($I$43&amp;"!$B$4:$B$250"),$C$1)</f>
        <v>#N/A</v>
      </c>
      <c r="M48" s="18" t="e">
        <f ca="1">COUNTIFS(INDIRECT($I$43&amp;"!$U$4:$U$250"),"=0",INDIRECT($I$43&amp;"!$E$4:$E$250"),"&lt;="&amp;M$46,INDIRECT($I$43&amp;"!$E$4:$E$250"),"&gt;="&amp;M$45,INDIRECT($I$43&amp;"!$B$4:$B$250"),$C$1)</f>
        <v>#N/A</v>
      </c>
    </row>
    <row r="49" spans="1:13" ht="15.6">
      <c r="A49" s="90"/>
      <c r="B49" s="90"/>
      <c r="C49" s="19" t="s">
        <v>102</v>
      </c>
      <c r="D49" s="20" t="e">
        <f ca="1">IFERROR(D48/D47,NA())</f>
        <v>#N/A</v>
      </c>
      <c r="E49" s="20" t="e">
        <f t="shared" ref="E49:M49" ca="1" si="21">IFERROR(E48/E47,NA())</f>
        <v>#N/A</v>
      </c>
      <c r="F49" s="20" t="e">
        <f t="shared" ca="1" si="21"/>
        <v>#N/A</v>
      </c>
      <c r="G49" s="20" t="e">
        <f t="shared" ca="1" si="21"/>
        <v>#N/A</v>
      </c>
      <c r="H49" s="20" t="e">
        <f t="shared" ca="1" si="21"/>
        <v>#N/A</v>
      </c>
      <c r="I49" s="20" t="e">
        <f t="shared" ca="1" si="21"/>
        <v>#N/A</v>
      </c>
      <c r="J49" s="20" t="e">
        <f t="shared" ca="1" si="21"/>
        <v>#N/A</v>
      </c>
      <c r="K49" s="20" t="e">
        <f t="shared" ca="1" si="21"/>
        <v>#N/A</v>
      </c>
      <c r="L49" s="20" t="e">
        <f t="shared" ca="1" si="21"/>
        <v>#N/A</v>
      </c>
      <c r="M49" s="20" t="e">
        <f t="shared" ca="1" si="21"/>
        <v>#N/A</v>
      </c>
    </row>
    <row r="50" spans="1:13" ht="15.6">
      <c r="A50" s="90"/>
      <c r="B50" s="90"/>
      <c r="C50" s="21" t="s">
        <v>103</v>
      </c>
      <c r="D50" s="22" t="e">
        <f ca="1">IFERROR(AVERAGEIFS(INDIRECT($D$43&amp;"!$U$4:$U$250"),INDIRECT($D$43&amp;"!$E$4:$E$250"),"&lt;="&amp;D46,INDIRECT($D$43&amp;"!$E$4:$E$250"),"&gt;="&amp;D45,INDIRECT($D$43&amp;"!$B$4:$B$250"),$C$1),NA())</f>
        <v>#N/A</v>
      </c>
      <c r="E50" s="22" t="e">
        <f ca="1">IFERROR(AVERAGEIFS(INDIRECT($D$43&amp;"!$U$4:$U$250"),INDIRECT($D$43&amp;"!$E$4:$E$250"),"&lt;="&amp;E46,INDIRECT($D$43&amp;"!$E$4:$E$250"),"&gt;="&amp;E45,INDIRECT($D$43&amp;"!$B$4:$B$250"),$C$1),NA())</f>
        <v>#N/A</v>
      </c>
      <c r="F50" s="22" t="e">
        <f ca="1">IFERROR(AVERAGEIFS(INDIRECT($D$43&amp;"!$U$4:$U$250"),INDIRECT($D$43&amp;"!$E$4:$E$250"),"&lt;="&amp;F46,INDIRECT($D$43&amp;"!$E$4:$E$250"),"&gt;="&amp;F45,INDIRECT($D$43&amp;"!$B$4:$B$250"),$C$1),NA())</f>
        <v>#N/A</v>
      </c>
      <c r="G50" s="22" t="e">
        <f ca="1">IFERROR(AVERAGEIFS(INDIRECT($D$43&amp;"!$U$4:$U$250"),INDIRECT($D$43&amp;"!$E$4:$E$250"),"&lt;="&amp;G46,INDIRECT($D$43&amp;"!$E$4:$E$250"),"&gt;="&amp;G45,INDIRECT($D$43&amp;"!$B$4:$B$250"),$C$1),NA())</f>
        <v>#N/A</v>
      </c>
      <c r="H50" s="22" t="e">
        <f ca="1">IFERROR(AVERAGEIFS(INDIRECT($D$43&amp;"!$U$4:$U$250"),INDIRECT($D$43&amp;"!$E$4:$E$250"),"&lt;="&amp;H46,INDIRECT($D$43&amp;"!$E$4:$E$250"),"&gt;="&amp;H45,INDIRECT($D$43&amp;"!$B$4:$B$250"),$C$1),NA())</f>
        <v>#N/A</v>
      </c>
      <c r="I50" s="22" t="e">
        <f ca="1">IFERROR(AVERAGEIFS(INDIRECT($I$43&amp;"!$U$4:$U$250"),INDIRECT($I$43&amp;"!$E$4:$E$250"),"&lt;="&amp;I46,INDIRECT($I$43&amp;"!$E$4:$E$250"),"&gt;="&amp;I45,INDIRECT($I$43&amp;"!$B$4:$B$250"),$C$1),NA())</f>
        <v>#N/A</v>
      </c>
      <c r="J50" s="22" t="e">
        <f ca="1">IFERROR(AVERAGEIFS(INDIRECT($I$43&amp;"!$U$4:$U$250"),INDIRECT($I$43&amp;"!$E$4:$E$250"),"&lt;="&amp;J46,INDIRECT($I$43&amp;"!$E$4:$E$250"),"&gt;="&amp;J45,INDIRECT($I$43&amp;"!$B$4:$B$250"),$C$1),NA())</f>
        <v>#N/A</v>
      </c>
      <c r="K50" s="22" t="e">
        <f ca="1">IFERROR(AVERAGEIFS(INDIRECT($I$43&amp;"!$U$4:$U$250"),INDIRECT($I$43&amp;"!$E$4:$E$250"),"&lt;="&amp;K46,INDIRECT($I$43&amp;"!$E$4:$E$250"),"&gt;="&amp;K45,INDIRECT($I$43&amp;"!$B$4:$B$250"),$C$1),NA())</f>
        <v>#N/A</v>
      </c>
      <c r="L50" s="22" t="e">
        <f ca="1">IFERROR(AVERAGEIFS(INDIRECT($I$43&amp;"!$U$4:$U$250"),INDIRECT($I$43&amp;"!$E$4:$E$250"),"&lt;="&amp;L46,INDIRECT($I$43&amp;"!$E$4:$E$250"),"&gt;="&amp;L45,INDIRECT($I$43&amp;"!$B$4:$B$250"),$C$1),NA())</f>
        <v>#N/A</v>
      </c>
      <c r="M50" s="22" t="e">
        <f ca="1">IFERROR(AVERAGEIFS(INDIRECT($I$43&amp;"!$U$4:$U$250"),INDIRECT($I$43&amp;"!$E$4:$E$250"),"&lt;="&amp;M46,INDIRECT($I$43&amp;"!$E$4:$E$250"),"&gt;="&amp;M45,INDIRECT($I$43&amp;"!$B$4:$B$250"),$C$1),NA())</f>
        <v>#N/A</v>
      </c>
    </row>
    <row r="51" spans="1:13" ht="28.8">
      <c r="A51" s="82" t="s">
        <v>104</v>
      </c>
      <c r="B51" s="100" t="s">
        <v>105</v>
      </c>
      <c r="C51" s="15" t="s">
        <v>106</v>
      </c>
      <c r="D51" s="44" t="e">
        <f ca="1">IF(D$47&gt;0,COUNTIFS(INDIRECT($D$43&amp;"!$h$4:$h$250"),"NO",INDIRECT($D$43&amp;"!$E$4:$E$250"),"&lt;="&amp;D$46,INDIRECT($D$43&amp;"!$E$4:$E$250"),"&gt;="&amp;D$45,INDIRECT($D$43&amp;"!$B$4:$B$250"),$C$1),NA())</f>
        <v>#N/A</v>
      </c>
      <c r="E51" s="44" t="e">
        <f ca="1">IF(E$47&gt;0,COUNTIFS(INDIRECT($D$43&amp;"!$h$4:$h$250"),"NO",INDIRECT($D$43&amp;"!$E$4:$E$250"),"&lt;="&amp;E$46,INDIRECT($D$43&amp;"!$E$4:$E$250"),"&gt;="&amp;E$45,INDIRECT($D$43&amp;"!$B$4:$B$250"),$C$1),NA())</f>
        <v>#N/A</v>
      </c>
      <c r="F51" s="44" t="e">
        <f ca="1">IF(F$47&gt;0,COUNTIFS(INDIRECT($D$43&amp;"!$h$4:$h$250"),"NO",INDIRECT($D$43&amp;"!$E$4:$E$250"),"&lt;="&amp;F$46,INDIRECT($D$43&amp;"!$E$4:$E$250"),"&gt;="&amp;F$45,INDIRECT($D$43&amp;"!$B$4:$B$250"),$C$1),NA())</f>
        <v>#N/A</v>
      </c>
      <c r="G51" s="44" t="e">
        <f ca="1">IF(G$47&gt;0,COUNTIFS(INDIRECT($D$43&amp;"!$h$4:$h$250"),"NO",INDIRECT($D$43&amp;"!$E$4:$E$250"),"&lt;="&amp;G$46,INDIRECT($D$43&amp;"!$E$4:$E$250"),"&gt;="&amp;G$45,INDIRECT($D$43&amp;"!$B$4:$B$250"),$C$1),NA())</f>
        <v>#N/A</v>
      </c>
      <c r="H51" s="44" t="e">
        <f ca="1">IF(H$47&gt;0,COUNTIFS(INDIRECT($D$43&amp;"!$h$4:$h$250"),"NO",INDIRECT($D$43&amp;"!$E$4:$E$250"),"&lt;="&amp;H$46,INDIRECT($D$43&amp;"!$E$4:$E$250"),"&gt;="&amp;H$45,INDIRECT($D$43&amp;"!$B$4:$B$250"),$C$1),NA())</f>
        <v>#N/A</v>
      </c>
      <c r="I51" s="44" t="e">
        <f ca="1">IF(I$47&gt;0,COUNTIFS(INDIRECT($I$43&amp;"!$h$4:$h$250"),"NO",INDIRECT($I$43&amp;"!$E$4:$E$250"),"&lt;="&amp;I$46,INDIRECT($I$43&amp;"!$E$4:$E$250"),"&gt;="&amp;I$45,INDIRECT($I$43&amp;"!$B$4:$B$250"),$C$1),NA())</f>
        <v>#N/A</v>
      </c>
      <c r="J51" s="44" t="e">
        <f ca="1">IF(J$47&gt;0,COUNTIFS(INDIRECT($I$43&amp;"!$h$4:$h$250"),"NO",INDIRECT($I$43&amp;"!$E$4:$E$250"),"&lt;="&amp;J$46,INDIRECT($I$43&amp;"!$E$4:$E$250"),"&gt;="&amp;J$45,INDIRECT($I$43&amp;"!$B$4:$B$250"),$C$1),NA())</f>
        <v>#N/A</v>
      </c>
      <c r="K51" s="44" t="e">
        <f ca="1">IF(K$47&gt;0,COUNTIFS(INDIRECT($I$43&amp;"!$h$4:$h$250"),"NO",INDIRECT($I$43&amp;"!$E$4:$E$250"),"&lt;="&amp;K$46,INDIRECT($I$43&amp;"!$E$4:$E$250"),"&gt;="&amp;K$45,INDIRECT($I$43&amp;"!$B$4:$B$250"),$C$1),NA())</f>
        <v>#N/A</v>
      </c>
      <c r="L51" s="44" t="e">
        <f ca="1">IF(L$47&gt;0,COUNTIFS(INDIRECT($I$43&amp;"!$h$4:$h$250"),"NO",INDIRECT($I$43&amp;"!$E$4:$E$250"),"&lt;="&amp;L$46,INDIRECT($I$43&amp;"!$E$4:$E$250"),"&gt;="&amp;L$45,INDIRECT($I$43&amp;"!$B$4:$B$250"),$C$1),NA())</f>
        <v>#N/A</v>
      </c>
      <c r="M51" s="44" t="e">
        <f ca="1">IF(M$47&gt;0,COUNTIFS(INDIRECT($I$43&amp;"!$h$4:$h$250"),"NO",INDIRECT($I$43&amp;"!$E$4:$E$250"),"&lt;="&amp;M$46,INDIRECT($I$43&amp;"!$E$4:$E$250"),"&gt;="&amp;M$45,INDIRECT($I$43&amp;"!$B$4:$B$250"),$C$1),NA())</f>
        <v>#N/A</v>
      </c>
    </row>
    <row r="52" spans="1:13" ht="28.8">
      <c r="A52" s="83"/>
      <c r="B52" s="100"/>
      <c r="C52" s="15" t="s">
        <v>107</v>
      </c>
      <c r="D52" s="44" t="e">
        <f ca="1">IF(D$47&gt;0,COUNTIFS(INDIRECT($D$43&amp;"!$i$4:$i$250"),"NO",INDIRECT($D$43&amp;"!$E$4:$E$250"),"&lt;="&amp;D$46,INDIRECT($D$43&amp;"!$E$4:$E$250"),"&gt;="&amp;D$45,INDIRECT($D$43&amp;"!$B$4:$B$250"),$C$1),NA())</f>
        <v>#N/A</v>
      </c>
      <c r="E52" s="44" t="e">
        <f ca="1">IF(E$47&gt;0,COUNTIFS(INDIRECT($D$43&amp;"!$i$4:$i$250"),"NO",INDIRECT($D$43&amp;"!$E$4:$E$250"),"&lt;="&amp;E$46,INDIRECT($D$43&amp;"!$E$4:$E$250"),"&gt;="&amp;E$45,INDIRECT($D$43&amp;"!$B$4:$B$250"),$C$1),NA())</f>
        <v>#N/A</v>
      </c>
      <c r="F52" s="44" t="e">
        <f ca="1">IF(F$47&gt;0,COUNTIFS(INDIRECT($D$43&amp;"!$i$4:$i$250"),"NO",INDIRECT($D$43&amp;"!$E$4:$E$250"),"&lt;="&amp;F$46,INDIRECT($D$43&amp;"!$E$4:$E$250"),"&gt;="&amp;F$45,INDIRECT($D$43&amp;"!$B$4:$B$250"),$C$1),NA())</f>
        <v>#N/A</v>
      </c>
      <c r="G52" s="44" t="e">
        <f ca="1">IF(G$47&gt;0,COUNTIFS(INDIRECT($D$43&amp;"!$i$4:$i$250"),"NO",INDIRECT($D$43&amp;"!$E$4:$E$250"),"&lt;="&amp;G$46,INDIRECT($D$43&amp;"!$E$4:$E$250"),"&gt;="&amp;G$45,INDIRECT($D$43&amp;"!$B$4:$B$250"),$C$1),NA())</f>
        <v>#N/A</v>
      </c>
      <c r="H52" s="44" t="e">
        <f ca="1">IF(H$47&gt;0,COUNTIFS(INDIRECT($D$43&amp;"!$i$4:$i$250"),"NO",INDIRECT($D$43&amp;"!$E$4:$E$250"),"&lt;="&amp;H$46,INDIRECT($D$43&amp;"!$E$4:$E$250"),"&gt;="&amp;H$45,INDIRECT($D$43&amp;"!$B$4:$B$250"),$C$1),NA())</f>
        <v>#N/A</v>
      </c>
      <c r="I52" s="44" t="e">
        <f ca="1">IF(I$47&gt;0,COUNTIFS(INDIRECT($I$43&amp;"!$i$4:$i$250"),"NO",INDIRECT($I$43&amp;"!$E$4:$E$250"),"&lt;="&amp;I$46,INDIRECT($I$43&amp;"!$E$4:$E$250"),"&gt;="&amp;I$45,INDIRECT($I$43&amp;"!$B$4:$B$250"),$C$1),NA())</f>
        <v>#N/A</v>
      </c>
      <c r="J52" s="44" t="e">
        <f ca="1">IF(J$47&gt;0,COUNTIFS(INDIRECT($I$43&amp;"!$i$4:$i$250"),"NO",INDIRECT($I$43&amp;"!$E$4:$E$250"),"&lt;="&amp;J$46,INDIRECT($I$43&amp;"!$E$4:$E$250"),"&gt;="&amp;J$45,INDIRECT($I$43&amp;"!$B$4:$B$250"),$C$1),NA())</f>
        <v>#N/A</v>
      </c>
      <c r="K52" s="44" t="e">
        <f ca="1">IF(K$47&gt;0,COUNTIFS(INDIRECT($I$43&amp;"!$i$4:$i$250"),"NO",INDIRECT($I$43&amp;"!$E$4:$E$250"),"&lt;="&amp;K$46,INDIRECT($I$43&amp;"!$E$4:$E$250"),"&gt;="&amp;K$45,INDIRECT($I$43&amp;"!$B$4:$B$250"),$C$1),NA())</f>
        <v>#N/A</v>
      </c>
      <c r="L52" s="44" t="e">
        <f ca="1">IF(L$47&gt;0,COUNTIFS(INDIRECT($I$43&amp;"!$i$4:$i$250"),"NO",INDIRECT($I$43&amp;"!$E$4:$E$250"),"&lt;="&amp;L$46,INDIRECT($I$43&amp;"!$E$4:$E$250"),"&gt;="&amp;L$45,INDIRECT($I$43&amp;"!$B$4:$B$250"),$C$1),NA())</f>
        <v>#N/A</v>
      </c>
      <c r="M52" s="44" t="e">
        <f ca="1">IF(M$47&gt;0,COUNTIFS(INDIRECT($I$43&amp;"!$i$4:$i$250"),"NO",INDIRECT($I$43&amp;"!$E$4:$E$250"),"&lt;="&amp;M$46,INDIRECT($I$43&amp;"!$E$4:$E$250"),"&gt;="&amp;M$45,INDIRECT($I$43&amp;"!$B$4:$B$250"),$C$1),NA())</f>
        <v>#N/A</v>
      </c>
    </row>
    <row r="53" spans="1:13" ht="28.8">
      <c r="A53" s="83"/>
      <c r="B53" s="100"/>
      <c r="C53" s="15" t="s">
        <v>108</v>
      </c>
      <c r="D53" s="44" t="e">
        <f ca="1">IF(D$47&gt;0,COUNTIFS(INDIRECT($D$43&amp;"!$j$4:$j$250"),"NO",INDIRECT($D$43&amp;"!$E$4:$E$250"),"&lt;="&amp;D$46,INDIRECT($D$43&amp;"!$E$4:$E$250"),"&gt;="&amp;D$45,INDIRECT($D$43&amp;"!$B$4:$B$250"),$C$1),NA())</f>
        <v>#N/A</v>
      </c>
      <c r="E53" s="44" t="e">
        <f ca="1">IF(E$47&gt;0,COUNTIFS(INDIRECT($D$43&amp;"!$j$4:$j$250"),"NO",INDIRECT($D$43&amp;"!$E$4:$E$250"),"&lt;="&amp;E$46,INDIRECT($D$43&amp;"!$E$4:$E$250"),"&gt;="&amp;E$45,INDIRECT($D$43&amp;"!$B$4:$B$250"),$C$1),NA())</f>
        <v>#N/A</v>
      </c>
      <c r="F53" s="44" t="e">
        <f ca="1">IF(F$47&gt;0,COUNTIFS(INDIRECT($D$43&amp;"!$j$4:$j$250"),"NO",INDIRECT($D$43&amp;"!$E$4:$E$250"),"&lt;="&amp;F$46,INDIRECT($D$43&amp;"!$E$4:$E$250"),"&gt;="&amp;F$45,INDIRECT($D$43&amp;"!$B$4:$B$250"),$C$1),NA())</f>
        <v>#N/A</v>
      </c>
      <c r="G53" s="44" t="e">
        <f ca="1">IF(G$47&gt;0,COUNTIFS(INDIRECT($D$43&amp;"!$j$4:$j$250"),"NO",INDIRECT($D$43&amp;"!$E$4:$E$250"),"&lt;="&amp;G$46,INDIRECT($D$43&amp;"!$E$4:$E$250"),"&gt;="&amp;G$45,INDIRECT($D$43&amp;"!$B$4:$B$250"),$C$1),NA())</f>
        <v>#N/A</v>
      </c>
      <c r="H53" s="44" t="e">
        <f ca="1">IF(H$47&gt;0,COUNTIFS(INDIRECT($D$43&amp;"!$j$4:$j$250"),"NO",INDIRECT($D$43&amp;"!$E$4:$E$250"),"&lt;="&amp;H$46,INDIRECT($D$43&amp;"!$E$4:$E$250"),"&gt;="&amp;H$45,INDIRECT($D$43&amp;"!$B$4:$B$250"),$C$1),NA())</f>
        <v>#N/A</v>
      </c>
      <c r="I53" s="44" t="e">
        <f ca="1">IF(I$47&gt;0,COUNTIFS(INDIRECT($I$43&amp;"!$j$4:$j$250"),"NO",INDIRECT($I$43&amp;"!$E$4:$E$250"),"&lt;="&amp;I$46,INDIRECT($I$43&amp;"!$E$4:$E$250"),"&gt;="&amp;I$45,INDIRECT($I$43&amp;"!$B$4:$B$250"),$C$1),NA())</f>
        <v>#N/A</v>
      </c>
      <c r="J53" s="44" t="e">
        <f ca="1">IF(J$47&gt;0,COUNTIFS(INDIRECT($I$43&amp;"!$j$4:$j$250"),"NO",INDIRECT($I$43&amp;"!$E$4:$E$250"),"&lt;="&amp;J$46,INDIRECT($I$43&amp;"!$E$4:$E$250"),"&gt;="&amp;J$45,INDIRECT($I$43&amp;"!$B$4:$B$250"),$C$1),NA())</f>
        <v>#N/A</v>
      </c>
      <c r="K53" s="44" t="e">
        <f ca="1">IF(K$47&gt;0,COUNTIFS(INDIRECT($I$43&amp;"!$j$4:$j$250"),"NO",INDIRECT($I$43&amp;"!$E$4:$E$250"),"&lt;="&amp;K$46,INDIRECT($I$43&amp;"!$E$4:$E$250"),"&gt;="&amp;K$45,INDIRECT($I$43&amp;"!$B$4:$B$250"),$C$1),NA())</f>
        <v>#N/A</v>
      </c>
      <c r="L53" s="44" t="e">
        <f ca="1">IF(L$47&gt;0,COUNTIFS(INDIRECT($I$43&amp;"!$j$4:$j$250"),"NO",INDIRECT($I$43&amp;"!$E$4:$E$250"),"&lt;="&amp;L$46,INDIRECT($I$43&amp;"!$E$4:$E$250"),"&gt;="&amp;L$45,INDIRECT($I$43&amp;"!$B$4:$B$250"),$C$1),NA())</f>
        <v>#N/A</v>
      </c>
      <c r="M53" s="44" t="e">
        <f ca="1">IF(M$47&gt;0,COUNTIFS(INDIRECT($I$43&amp;"!$j$4:$j$250"),"NO",INDIRECT($I$43&amp;"!$E$4:$E$250"),"&lt;="&amp;M$46,INDIRECT($I$43&amp;"!$E$4:$E$250"),"&gt;="&amp;M$45,INDIRECT($I$43&amp;"!$B$4:$B$250"),$C$1),NA())</f>
        <v>#N/A</v>
      </c>
    </row>
    <row r="54" spans="1:13" ht="43.2">
      <c r="A54" s="83"/>
      <c r="B54" s="100"/>
      <c r="C54" s="15" t="s">
        <v>109</v>
      </c>
      <c r="D54" s="44" t="e">
        <f ca="1">IF(D$47&gt;0,COUNTIFS(INDIRECT($D$43&amp;"!$k$4:$k$250"),"NO",INDIRECT($D$43&amp;"!$E$4:$E$250"),"&lt;="&amp;D$46,INDIRECT($D$43&amp;"!$E$4:$E$250"),"&gt;="&amp;D$45,INDIRECT($D$43&amp;"!$B$4:$B$250"),$C$1),NA())</f>
        <v>#N/A</v>
      </c>
      <c r="E54" s="44" t="e">
        <f ca="1">IF(E$47&gt;0,COUNTIFS(INDIRECT($D$43&amp;"!$k$4:$k$250"),"NO",INDIRECT($D$43&amp;"!$E$4:$E$250"),"&lt;="&amp;E$46,INDIRECT($D$43&amp;"!$E$4:$E$250"),"&gt;="&amp;E$45,INDIRECT($D$43&amp;"!$B$4:$B$250"),$C$1),NA())</f>
        <v>#N/A</v>
      </c>
      <c r="F54" s="44" t="e">
        <f ca="1">IF(F$47&gt;0,COUNTIFS(INDIRECT($D$43&amp;"!$k$4:$k$250"),"NO",INDIRECT($D$43&amp;"!$E$4:$E$250"),"&lt;="&amp;F$46,INDIRECT($D$43&amp;"!$E$4:$E$250"),"&gt;="&amp;F$45,INDIRECT($D$43&amp;"!$B$4:$B$250"),$C$1),NA())</f>
        <v>#N/A</v>
      </c>
      <c r="G54" s="44" t="e">
        <f ca="1">IF(G$47&gt;0,COUNTIFS(INDIRECT($D$43&amp;"!$k$4:$k$250"),"NO",INDIRECT($D$43&amp;"!$E$4:$E$250"),"&lt;="&amp;G$46,INDIRECT($D$43&amp;"!$E$4:$E$250"),"&gt;="&amp;G$45,INDIRECT($D$43&amp;"!$B$4:$B$250"),$C$1),NA())</f>
        <v>#N/A</v>
      </c>
      <c r="H54" s="44" t="e">
        <f ca="1">IF(H$47&gt;0,COUNTIFS(INDIRECT($D$43&amp;"!$k$4:$k$250"),"NO",INDIRECT($D$43&amp;"!$E$4:$E$250"),"&lt;="&amp;H$46,INDIRECT($D$43&amp;"!$E$4:$E$250"),"&gt;="&amp;H$45,INDIRECT($D$43&amp;"!$B$4:$B$250"),$C$1),NA())</f>
        <v>#N/A</v>
      </c>
      <c r="I54" s="44" t="e">
        <f ca="1">IF(I$47&gt;0,COUNTIFS(INDIRECT($I$43&amp;"!$k$4:$k$250"),"NO",INDIRECT($I$43&amp;"!$E$4:$E$250"),"&lt;="&amp;I$46,INDIRECT($I$43&amp;"!$E$4:$E$250"),"&gt;="&amp;I$45,INDIRECT($I$43&amp;"!$B$4:$B$250"),$C$1),NA())</f>
        <v>#N/A</v>
      </c>
      <c r="J54" s="44" t="e">
        <f ca="1">IF(J$47&gt;0,COUNTIFS(INDIRECT($I$43&amp;"!$k$4:$k$250"),"NO",INDIRECT($I$43&amp;"!$E$4:$E$250"),"&lt;="&amp;J$46,INDIRECT($I$43&amp;"!$E$4:$E$250"),"&gt;="&amp;J$45,INDIRECT($I$43&amp;"!$B$4:$B$250"),$C$1),NA())</f>
        <v>#N/A</v>
      </c>
      <c r="K54" s="44" t="e">
        <f ca="1">IF(K$47&gt;0,COUNTIFS(INDIRECT($I$43&amp;"!$k$4:$k$250"),"NO",INDIRECT($I$43&amp;"!$E$4:$E$250"),"&lt;="&amp;K$46,INDIRECT($I$43&amp;"!$E$4:$E$250"),"&gt;="&amp;K$45,INDIRECT($I$43&amp;"!$B$4:$B$250"),$C$1),NA())</f>
        <v>#N/A</v>
      </c>
      <c r="L54" s="44" t="e">
        <f ca="1">IF(L$47&gt;0,COUNTIFS(INDIRECT($I$43&amp;"!$k$4:$k$250"),"NO",INDIRECT($I$43&amp;"!$E$4:$E$250"),"&lt;="&amp;L$46,INDIRECT($I$43&amp;"!$E$4:$E$250"),"&gt;="&amp;L$45,INDIRECT($I$43&amp;"!$B$4:$B$250"),$C$1),NA())</f>
        <v>#N/A</v>
      </c>
      <c r="M54" s="44" t="e">
        <f ca="1">IF(M$47&gt;0,COUNTIFS(INDIRECT($I$43&amp;"!$k$4:$k$250"),"NO",INDIRECT($I$43&amp;"!$E$4:$E$250"),"&lt;="&amp;M$46,INDIRECT($I$43&amp;"!$E$4:$E$250"),"&gt;="&amp;M$45,INDIRECT($I$43&amp;"!$B$4:$B$250"),$C$1),NA())</f>
        <v>#N/A</v>
      </c>
    </row>
    <row r="55" spans="1:13" ht="28.8">
      <c r="A55" s="83"/>
      <c r="B55" s="100"/>
      <c r="C55" s="15" t="s">
        <v>110</v>
      </c>
      <c r="D55" s="44" t="e">
        <f ca="1">IF(D$47&gt;0,COUNTIFS(INDIRECT($D$43&amp;"!$l$4:$l$250"),"NO",INDIRECT($D$43&amp;"!$E$4:$E$250"),"&lt;="&amp;D$46,INDIRECT($D$43&amp;"!$E$4:$E$250"),"&gt;="&amp;D$45,INDIRECT($D$43&amp;"!$B$4:$B$250"),$C$1),NA())</f>
        <v>#N/A</v>
      </c>
      <c r="E55" s="44" t="e">
        <f ca="1">IF(E$47&gt;0,COUNTIFS(INDIRECT($D$43&amp;"!$l$4:$l$250"),"NO",INDIRECT($D$43&amp;"!$E$4:$E$250"),"&lt;="&amp;E$46,INDIRECT($D$43&amp;"!$E$4:$E$250"),"&gt;="&amp;E$45,INDIRECT($D$43&amp;"!$B$4:$B$250"),$C$1),NA())</f>
        <v>#N/A</v>
      </c>
      <c r="F55" s="44" t="e">
        <f ca="1">IF(F$47&gt;0,COUNTIFS(INDIRECT($D$43&amp;"!$l$4:$l$250"),"NO",INDIRECT($D$43&amp;"!$E$4:$E$250"),"&lt;="&amp;F$46,INDIRECT($D$43&amp;"!$E$4:$E$250"),"&gt;="&amp;F$45,INDIRECT($D$43&amp;"!$B$4:$B$250"),$C$1),NA())</f>
        <v>#N/A</v>
      </c>
      <c r="G55" s="44" t="e">
        <f ca="1">IF(G$47&gt;0,COUNTIFS(INDIRECT($D$43&amp;"!$l$4:$l$250"),"NO",INDIRECT($D$43&amp;"!$E$4:$E$250"),"&lt;="&amp;G$46,INDIRECT($D$43&amp;"!$E$4:$E$250"),"&gt;="&amp;G$45,INDIRECT($D$43&amp;"!$B$4:$B$250"),$C$1),NA())</f>
        <v>#N/A</v>
      </c>
      <c r="H55" s="44" t="e">
        <f ca="1">IF(H$47&gt;0,COUNTIFS(INDIRECT($D$43&amp;"!$l$4:$l$250"),"NO",INDIRECT($D$43&amp;"!$E$4:$E$250"),"&lt;="&amp;H$46,INDIRECT($D$43&amp;"!$E$4:$E$250"),"&gt;="&amp;H$45,INDIRECT($D$43&amp;"!$B$4:$B$250"),$C$1),NA())</f>
        <v>#N/A</v>
      </c>
      <c r="I55" s="44" t="e">
        <f ca="1">IF(I$47&gt;0,COUNTIFS(INDIRECT($I$43&amp;"!$l$4:$l$250"),"NO",INDIRECT($I$43&amp;"!$E$4:$E$250"),"&lt;="&amp;I$46,INDIRECT($I$43&amp;"!$E$4:$E$250"),"&gt;="&amp;I$45,INDIRECT($I$43&amp;"!$B$4:$B$250"),$C$1),NA())</f>
        <v>#N/A</v>
      </c>
      <c r="J55" s="44" t="e">
        <f ca="1">IF(J$47&gt;0,COUNTIFS(INDIRECT($I$43&amp;"!$l$4:$l$250"),"NO",INDIRECT($I$43&amp;"!$E$4:$E$250"),"&lt;="&amp;J$46,INDIRECT($I$43&amp;"!$E$4:$E$250"),"&gt;="&amp;J$45,INDIRECT($I$43&amp;"!$B$4:$B$250"),$C$1),NA())</f>
        <v>#N/A</v>
      </c>
      <c r="K55" s="44" t="e">
        <f ca="1">IF(K$47&gt;0,COUNTIFS(INDIRECT($I$43&amp;"!$l$4:$l$250"),"NO",INDIRECT($I$43&amp;"!$E$4:$E$250"),"&lt;="&amp;K$46,INDIRECT($I$43&amp;"!$E$4:$E$250"),"&gt;="&amp;K$45,INDIRECT($I$43&amp;"!$B$4:$B$250"),$C$1),NA())</f>
        <v>#N/A</v>
      </c>
      <c r="L55" s="44" t="e">
        <f ca="1">IF(L$47&gt;0,COUNTIFS(INDIRECT($I$43&amp;"!$l$4:$l$250"),"NO",INDIRECT($I$43&amp;"!$E$4:$E$250"),"&lt;="&amp;L$46,INDIRECT($I$43&amp;"!$E$4:$E$250"),"&gt;="&amp;L$45,INDIRECT($I$43&amp;"!$B$4:$B$250"),$C$1),NA())</f>
        <v>#N/A</v>
      </c>
      <c r="M55" s="44" t="e">
        <f ca="1">IF(M$47&gt;0,COUNTIFS(INDIRECT($I$43&amp;"!$l$4:$l$250"),"NO",INDIRECT($I$43&amp;"!$E$4:$E$250"),"&lt;="&amp;M$46,INDIRECT($I$43&amp;"!$E$4:$E$250"),"&gt;="&amp;M$45,INDIRECT($I$43&amp;"!$B$4:$B$250"),$C$1),NA())</f>
        <v>#N/A</v>
      </c>
    </row>
    <row r="56" spans="1:13" ht="28.8">
      <c r="A56" s="83"/>
      <c r="B56" s="100"/>
      <c r="C56" s="15" t="s">
        <v>111</v>
      </c>
      <c r="D56" s="44" t="e">
        <f ca="1">IF(D$47&gt;0,COUNTIFS(INDIRECT($D$43&amp;"!$m$4:$m$250"),"NO",INDIRECT($D$43&amp;"!$E$4:$E$250"),"&lt;="&amp;D$46,INDIRECT($D$43&amp;"!$E$4:$E$250"),"&gt;="&amp;D$45,INDIRECT($D$43&amp;"!$B$4:$B$250"),$C$1),NA())</f>
        <v>#N/A</v>
      </c>
      <c r="E56" s="44" t="e">
        <f ca="1">IF(E$47&gt;0,COUNTIFS(INDIRECT($D$43&amp;"!$m$4:$m$250"),"NO",INDIRECT($D$43&amp;"!$E$4:$E$250"),"&lt;="&amp;E$46,INDIRECT($D$43&amp;"!$E$4:$E$250"),"&gt;="&amp;E$45,INDIRECT($D$43&amp;"!$B$4:$B$250"),$C$1),NA())</f>
        <v>#N/A</v>
      </c>
      <c r="F56" s="44" t="e">
        <f ca="1">IF(F$47&gt;0,COUNTIFS(INDIRECT($D$43&amp;"!$m$4:$m$250"),"NO",INDIRECT($D$43&amp;"!$E$4:$E$250"),"&lt;="&amp;F$46,INDIRECT($D$43&amp;"!$E$4:$E$250"),"&gt;="&amp;F$45,INDIRECT($D$43&amp;"!$B$4:$B$250"),$C$1),NA())</f>
        <v>#N/A</v>
      </c>
      <c r="G56" s="44" t="e">
        <f ca="1">IF(G$47&gt;0,COUNTIFS(INDIRECT($D$43&amp;"!$m$4:$m$250"),"NO",INDIRECT($D$43&amp;"!$E$4:$E$250"),"&lt;="&amp;G$46,INDIRECT($D$43&amp;"!$E$4:$E$250"),"&gt;="&amp;G$45,INDIRECT($D$43&amp;"!$B$4:$B$250"),$C$1),NA())</f>
        <v>#N/A</v>
      </c>
      <c r="H56" s="44" t="e">
        <f ca="1">IF(H$47&gt;0,COUNTIFS(INDIRECT($D$43&amp;"!$m$4:$m$250"),"NO",INDIRECT($D$43&amp;"!$E$4:$E$250"),"&lt;="&amp;H$46,INDIRECT($D$43&amp;"!$E$4:$E$250"),"&gt;="&amp;H$45,INDIRECT($D$43&amp;"!$B$4:$B$250"),$C$1),NA())</f>
        <v>#N/A</v>
      </c>
      <c r="I56" s="44" t="e">
        <f ca="1">IF(I$47&gt;0,COUNTIFS(INDIRECT($I$43&amp;"!$m$4:$m$250"),"NO",INDIRECT($I$43&amp;"!$E$4:$E$250"),"&lt;="&amp;I$46,INDIRECT($I$43&amp;"!$E$4:$E$250"),"&gt;="&amp;I$45,INDIRECT($I$43&amp;"!$B$4:$B$250"),$C$1),NA())</f>
        <v>#N/A</v>
      </c>
      <c r="J56" s="44" t="e">
        <f ca="1">IF(J$47&gt;0,COUNTIFS(INDIRECT($I$43&amp;"!$m$4:$m$250"),"NO",INDIRECT($I$43&amp;"!$E$4:$E$250"),"&lt;="&amp;J$46,INDIRECT($I$43&amp;"!$E$4:$E$250"),"&gt;="&amp;J$45,INDIRECT($I$43&amp;"!$B$4:$B$250"),$C$1),NA())</f>
        <v>#N/A</v>
      </c>
      <c r="K56" s="44" t="e">
        <f ca="1">IF(K$47&gt;0,COUNTIFS(INDIRECT($I$43&amp;"!$m$4:$m$250"),"NO",INDIRECT($I$43&amp;"!$E$4:$E$250"),"&lt;="&amp;K$46,INDIRECT($I$43&amp;"!$E$4:$E$250"),"&gt;="&amp;K$45,INDIRECT($I$43&amp;"!$B$4:$B$250"),$C$1),NA())</f>
        <v>#N/A</v>
      </c>
      <c r="L56" s="44" t="e">
        <f ca="1">IF(L$47&gt;0,COUNTIFS(INDIRECT($I$43&amp;"!$m$4:$m$250"),"NO",INDIRECT($I$43&amp;"!$E$4:$E$250"),"&lt;="&amp;L$46,INDIRECT($I$43&amp;"!$E$4:$E$250"),"&gt;="&amp;L$45,INDIRECT($I$43&amp;"!$B$4:$B$250"),$C$1),NA())</f>
        <v>#N/A</v>
      </c>
      <c r="M56" s="44" t="e">
        <f ca="1">IF(M$47&gt;0,COUNTIFS(INDIRECT($I$43&amp;"!$m$4:$m$250"),"NO",INDIRECT($I$43&amp;"!$E$4:$E$250"),"&lt;="&amp;M$46,INDIRECT($I$43&amp;"!$E$4:$E$250"),"&gt;="&amp;M$45,INDIRECT($I$43&amp;"!$B$4:$B$250"),$C$1),NA())</f>
        <v>#N/A</v>
      </c>
    </row>
    <row r="57" spans="1:13" ht="15.6">
      <c r="A57" s="83"/>
      <c r="B57" s="100"/>
      <c r="C57" s="15" t="s">
        <v>112</v>
      </c>
      <c r="D57" s="44" t="e">
        <f ca="1">IF(D$47&gt;0,COUNTIFS(INDIRECT($D$43&amp;"!$n$4:$n$250"),"NO",INDIRECT($D$43&amp;"!$E$4:$E$250"),"&lt;="&amp;D$46,INDIRECT($D$43&amp;"!$E$4:$E$250"),"&gt;="&amp;D$45,INDIRECT($D$43&amp;"!$B$4:$B$250"),$C$1),NA())</f>
        <v>#N/A</v>
      </c>
      <c r="E57" s="44" t="e">
        <f ca="1">IF(E$47&gt;0,COUNTIFS(INDIRECT($D$43&amp;"!$n$4:$n$250"),"NO",INDIRECT($D$43&amp;"!$E$4:$E$250"),"&lt;="&amp;E$46,INDIRECT($D$43&amp;"!$E$4:$E$250"),"&gt;="&amp;E$45,INDIRECT($D$43&amp;"!$B$4:$B$250"),$C$1),NA())</f>
        <v>#N/A</v>
      </c>
      <c r="F57" s="44" t="e">
        <f ca="1">IF(F$47&gt;0,COUNTIFS(INDIRECT($D$43&amp;"!$n$4:$n$250"),"NO",INDIRECT($D$43&amp;"!$E$4:$E$250"),"&lt;="&amp;F$46,INDIRECT($D$43&amp;"!$E$4:$E$250"),"&gt;="&amp;F$45,INDIRECT($D$43&amp;"!$B$4:$B$250"),$C$1),NA())</f>
        <v>#N/A</v>
      </c>
      <c r="G57" s="44" t="e">
        <f ca="1">IF(G$47&gt;0,COUNTIFS(INDIRECT($D$43&amp;"!$n$4:$n$250"),"NO",INDIRECT($D$43&amp;"!$E$4:$E$250"),"&lt;="&amp;G$46,INDIRECT($D$43&amp;"!$E$4:$E$250"),"&gt;="&amp;G$45,INDIRECT($D$43&amp;"!$B$4:$B$250"),$C$1),NA())</f>
        <v>#N/A</v>
      </c>
      <c r="H57" s="44" t="e">
        <f ca="1">IF(H$47&gt;0,COUNTIFS(INDIRECT($D$43&amp;"!$n$4:$n$250"),"NO",INDIRECT($D$43&amp;"!$E$4:$E$250"),"&lt;="&amp;H$46,INDIRECT($D$43&amp;"!$E$4:$E$250"),"&gt;="&amp;H$45,INDIRECT($D$43&amp;"!$B$4:$B$250"),$C$1),NA())</f>
        <v>#N/A</v>
      </c>
      <c r="I57" s="44" t="e">
        <f ca="1">IF(I$47&gt;0,COUNTIFS(INDIRECT($I$43&amp;"!$n$4:$n$250"),"NO",INDIRECT($I$43&amp;"!$E$4:$E$250"),"&lt;="&amp;I$46,INDIRECT($I$43&amp;"!$E$4:$E$250"),"&gt;="&amp;I$45,INDIRECT($I$43&amp;"!$B$4:$B$250"),$C$1),NA())</f>
        <v>#N/A</v>
      </c>
      <c r="J57" s="44" t="e">
        <f ca="1">IF(J$47&gt;0,COUNTIFS(INDIRECT($I$43&amp;"!$n$4:$n$250"),"NO",INDIRECT($I$43&amp;"!$E$4:$E$250"),"&lt;="&amp;J$46,INDIRECT($I$43&amp;"!$E$4:$E$250"),"&gt;="&amp;J$45,INDIRECT($I$43&amp;"!$B$4:$B$250"),$C$1),NA())</f>
        <v>#N/A</v>
      </c>
      <c r="K57" s="44" t="e">
        <f ca="1">IF(K$47&gt;0,COUNTIFS(INDIRECT($I$43&amp;"!$n$4:$n$250"),"NO",INDIRECT($I$43&amp;"!$E$4:$E$250"),"&lt;="&amp;K$46,INDIRECT($I$43&amp;"!$E$4:$E$250"),"&gt;="&amp;K$45,INDIRECT($I$43&amp;"!$B$4:$B$250"),$C$1),NA())</f>
        <v>#N/A</v>
      </c>
      <c r="L57" s="44" t="e">
        <f ca="1">IF(L$47&gt;0,COUNTIFS(INDIRECT($I$43&amp;"!$n$4:$n$250"),"NO",INDIRECT($I$43&amp;"!$E$4:$E$250"),"&lt;="&amp;L$46,INDIRECT($I$43&amp;"!$E$4:$E$250"),"&gt;="&amp;L$45,INDIRECT($I$43&amp;"!$B$4:$B$250"),$C$1),NA())</f>
        <v>#N/A</v>
      </c>
      <c r="M57" s="44" t="e">
        <f ca="1">IF(M$47&gt;0,COUNTIFS(INDIRECT($I$43&amp;"!$n$4:$n$250"),"NO",INDIRECT($I$43&amp;"!$E$4:$E$250"),"&lt;="&amp;M$46,INDIRECT($I$43&amp;"!$E$4:$E$250"),"&gt;="&amp;M$45,INDIRECT($I$43&amp;"!$B$4:$B$250"),$C$1),NA())</f>
        <v>#N/A</v>
      </c>
    </row>
    <row r="58" spans="1:13" ht="43.2">
      <c r="A58" s="83"/>
      <c r="B58" s="100"/>
      <c r="C58" s="15" t="s">
        <v>113</v>
      </c>
      <c r="D58" s="44" t="e">
        <f ca="1">IF(D$47&gt;0,COUNTIFS(INDIRECT($D$43&amp;"!$o$4:$o$250"),"NO",INDIRECT($D$43&amp;"!$E$4:$E$250"),"&lt;="&amp;D$46,INDIRECT($D$43&amp;"!$E$4:$E$250"),"&gt;="&amp;D$45,INDIRECT($D$43&amp;"!$B$4:$B$250"),$C$1),NA())</f>
        <v>#N/A</v>
      </c>
      <c r="E58" s="44" t="e">
        <f ca="1">IF(E$47&gt;0,COUNTIFS(INDIRECT($D$43&amp;"!$o$4:$o$250"),"NO",INDIRECT($D$43&amp;"!$E$4:$E$250"),"&lt;="&amp;E$46,INDIRECT($D$43&amp;"!$E$4:$E$250"),"&gt;="&amp;E$45,INDIRECT($D$43&amp;"!$B$4:$B$250"),$C$1),NA())</f>
        <v>#N/A</v>
      </c>
      <c r="F58" s="44" t="e">
        <f ca="1">IF(F$47&gt;0,COUNTIFS(INDIRECT($D$43&amp;"!$o$4:$o$250"),"NO",INDIRECT($D$43&amp;"!$E$4:$E$250"),"&lt;="&amp;F$46,INDIRECT($D$43&amp;"!$E$4:$E$250"),"&gt;="&amp;F$45,INDIRECT($D$43&amp;"!$B$4:$B$250"),$C$1),NA())</f>
        <v>#N/A</v>
      </c>
      <c r="G58" s="44" t="e">
        <f ca="1">IF(G$47&gt;0,COUNTIFS(INDIRECT($D$43&amp;"!$o$4:$o$250"),"NO",INDIRECT($D$43&amp;"!$E$4:$E$250"),"&lt;="&amp;G$46,INDIRECT($D$43&amp;"!$E$4:$E$250"),"&gt;="&amp;G$45,INDIRECT($D$43&amp;"!$B$4:$B$250"),$C$1),NA())</f>
        <v>#N/A</v>
      </c>
      <c r="H58" s="44" t="e">
        <f ca="1">IF(H$47&gt;0,COUNTIFS(INDIRECT($D$43&amp;"!$o$4:$o$250"),"NO",INDIRECT($D$43&amp;"!$E$4:$E$250"),"&lt;="&amp;H$46,INDIRECT($D$43&amp;"!$E$4:$E$250"),"&gt;="&amp;H$45,INDIRECT($D$43&amp;"!$B$4:$B$250"),$C$1),NA())</f>
        <v>#N/A</v>
      </c>
      <c r="I58" s="44" t="e">
        <f ca="1">IF(I$47&gt;0,COUNTIFS(INDIRECT($I$43&amp;"!$o$4:$o$250"),"NO",INDIRECT($I$43&amp;"!$E$4:$E$250"),"&lt;="&amp;I$46,INDIRECT($I$43&amp;"!$E$4:$E$250"),"&gt;="&amp;I$45,INDIRECT($I$43&amp;"!$B$4:$B$250"),$C$1),NA())</f>
        <v>#N/A</v>
      </c>
      <c r="J58" s="44" t="e">
        <f ca="1">IF(J$47&gt;0,COUNTIFS(INDIRECT($I$43&amp;"!$o$4:$o$250"),"NO",INDIRECT($I$43&amp;"!$E$4:$E$250"),"&lt;="&amp;J$46,INDIRECT($I$43&amp;"!$E$4:$E$250"),"&gt;="&amp;J$45,INDIRECT($I$43&amp;"!$B$4:$B$250"),$C$1),NA())</f>
        <v>#N/A</v>
      </c>
      <c r="K58" s="44" t="e">
        <f ca="1">IF(K$47&gt;0,COUNTIFS(INDIRECT($I$43&amp;"!$o$4:$o$250"),"NO",INDIRECT($I$43&amp;"!$E$4:$E$250"),"&lt;="&amp;K$46,INDIRECT($I$43&amp;"!$E$4:$E$250"),"&gt;="&amp;K$45,INDIRECT($I$43&amp;"!$B$4:$B$250"),$C$1),NA())</f>
        <v>#N/A</v>
      </c>
      <c r="L58" s="44" t="e">
        <f ca="1">IF(L$47&gt;0,COUNTIFS(INDIRECT($I$43&amp;"!$o$4:$o$250"),"NO",INDIRECT($I$43&amp;"!$E$4:$E$250"),"&lt;="&amp;L$46,INDIRECT($I$43&amp;"!$E$4:$E$250"),"&gt;="&amp;L$45,INDIRECT($I$43&amp;"!$B$4:$B$250"),$C$1),NA())</f>
        <v>#N/A</v>
      </c>
      <c r="M58" s="44" t="e">
        <f ca="1">IF(M$47&gt;0,COUNTIFS(INDIRECT($I$43&amp;"!$o$4:$o$250"),"NO",INDIRECT($I$43&amp;"!$E$4:$E$250"),"&lt;="&amp;M$46,INDIRECT($I$43&amp;"!$E$4:$E$250"),"&gt;="&amp;M$45,INDIRECT($I$43&amp;"!$B$4:$B$250"),$C$1),NA())</f>
        <v>#N/A</v>
      </c>
    </row>
    <row r="59" spans="1:13" ht="28.8">
      <c r="A59" s="83"/>
      <c r="B59" s="100" t="s">
        <v>114</v>
      </c>
      <c r="C59" s="15" t="s">
        <v>115</v>
      </c>
      <c r="D59" s="44" t="e">
        <f ca="1">IF(D$47&gt;0,COUNTIFS(INDIRECT($D$43&amp;"!$p$4:$p$250"),"NO",INDIRECT($D$43&amp;"!$E$4:$E$250"),"&lt;="&amp;D$46,INDIRECT($D$43&amp;"!$E$4:$E$250"),"&gt;="&amp;D$45,INDIRECT($D$43&amp;"!$B$4:$B$250"),$C$1),NA())</f>
        <v>#N/A</v>
      </c>
      <c r="E59" s="44" t="e">
        <f ca="1">IF(E$47&gt;0,COUNTIFS(INDIRECT($D$43&amp;"!$p$4:$p$250"),"NO",INDIRECT($D$43&amp;"!$E$4:$E$250"),"&lt;="&amp;E$46,INDIRECT($D$43&amp;"!$E$4:$E$250"),"&gt;="&amp;E$45,INDIRECT($D$43&amp;"!$B$4:$B$250"),$C$1),NA())</f>
        <v>#N/A</v>
      </c>
      <c r="F59" s="44" t="e">
        <f ca="1">IF(F$47&gt;0,COUNTIFS(INDIRECT($D$43&amp;"!$p$4:$p$250"),"NO",INDIRECT($D$43&amp;"!$E$4:$E$250"),"&lt;="&amp;F$46,INDIRECT($D$43&amp;"!$E$4:$E$250"),"&gt;="&amp;F$45,INDIRECT($D$43&amp;"!$B$4:$B$250"),$C$1),NA())</f>
        <v>#N/A</v>
      </c>
      <c r="G59" s="44" t="e">
        <f ca="1">IF(G$47&gt;0,COUNTIFS(INDIRECT($D$43&amp;"!$p$4:$p$250"),"NO",INDIRECT($D$43&amp;"!$E$4:$E$250"),"&lt;="&amp;G$46,INDIRECT($D$43&amp;"!$E$4:$E$250"),"&gt;="&amp;G$45,INDIRECT($D$43&amp;"!$B$4:$B$250"),$C$1),NA())</f>
        <v>#N/A</v>
      </c>
      <c r="H59" s="44" t="e">
        <f ca="1">IF(H$47&gt;0,COUNTIFS(INDIRECT($D$43&amp;"!$p$4:$p$250"),"NO",INDIRECT($D$43&amp;"!$E$4:$E$250"),"&lt;="&amp;H$46,INDIRECT($D$43&amp;"!$E$4:$E$250"),"&gt;="&amp;H$45,INDIRECT($D$43&amp;"!$B$4:$B$250"),$C$1),NA())</f>
        <v>#N/A</v>
      </c>
      <c r="I59" s="44" t="e">
        <f ca="1">IF(I$47&gt;0,COUNTIFS(INDIRECT($I$43&amp;"!$p$4:$p$250"),"NO",INDIRECT($I$43&amp;"!$E$4:$E$250"),"&lt;="&amp;I$46,INDIRECT($I$43&amp;"!$E$4:$E$250"),"&gt;="&amp;I$45,INDIRECT($I$43&amp;"!$B$4:$B$250"),$C$1),NA())</f>
        <v>#N/A</v>
      </c>
      <c r="J59" s="44" t="e">
        <f ca="1">IF(J$47&gt;0,COUNTIFS(INDIRECT($I$43&amp;"!$p$4:$p$250"),"NO",INDIRECT($I$43&amp;"!$E$4:$E$250"),"&lt;="&amp;J$46,INDIRECT($I$43&amp;"!$E$4:$E$250"),"&gt;="&amp;J$45,INDIRECT($I$43&amp;"!$B$4:$B$250"),$C$1),NA())</f>
        <v>#N/A</v>
      </c>
      <c r="K59" s="44" t="e">
        <f ca="1">IF(K$47&gt;0,COUNTIFS(INDIRECT($I$43&amp;"!$p$4:$p$250"),"NO",INDIRECT($I$43&amp;"!$E$4:$E$250"),"&lt;="&amp;K$46,INDIRECT($I$43&amp;"!$E$4:$E$250"),"&gt;="&amp;K$45,INDIRECT($I$43&amp;"!$B$4:$B$250"),$C$1),NA())</f>
        <v>#N/A</v>
      </c>
      <c r="L59" s="44" t="e">
        <f ca="1">IF(L$47&gt;0,COUNTIFS(INDIRECT($I$43&amp;"!$p$4:$p$250"),"NO",INDIRECT($I$43&amp;"!$E$4:$E$250"),"&lt;="&amp;L$46,INDIRECT($I$43&amp;"!$E$4:$E$250"),"&gt;="&amp;L$45,INDIRECT($I$43&amp;"!$B$4:$B$250"),$C$1),NA())</f>
        <v>#N/A</v>
      </c>
      <c r="M59" s="44" t="e">
        <f ca="1">IF(M$47&gt;0,COUNTIFS(INDIRECT($I$43&amp;"!$p$4:$p$250"),"NO",INDIRECT($I$43&amp;"!$E$4:$E$250"),"&lt;="&amp;M$46,INDIRECT($I$43&amp;"!$E$4:$E$250"),"&gt;="&amp;M$45,INDIRECT($I$43&amp;"!$B$4:$B$250"),$C$1),NA())</f>
        <v>#N/A</v>
      </c>
    </row>
    <row r="60" spans="1:13" ht="43.2">
      <c r="A60" s="83"/>
      <c r="B60" s="100"/>
      <c r="C60" s="15" t="s">
        <v>116</v>
      </c>
      <c r="D60" s="44" t="e">
        <f ca="1">IF(D$47&gt;0,COUNTIFS(INDIRECT($D$43&amp;"!$q$4:$q$250"),"NO",INDIRECT($D$43&amp;"!$E$4:$E$250"),"&lt;="&amp;D$46,INDIRECT($D$43&amp;"!$E$4:$E$250"),"&gt;="&amp;D$45,INDIRECT($D$43&amp;"!$B$4:$B$250"),$C$1),NA())</f>
        <v>#N/A</v>
      </c>
      <c r="E60" s="44" t="e">
        <f ca="1">IF(E$47&gt;0,COUNTIFS(INDIRECT($D$43&amp;"!$q$4:$q$250"),"NO",INDIRECT($D$43&amp;"!$E$4:$E$250"),"&lt;="&amp;E$46,INDIRECT($D$43&amp;"!$E$4:$E$250"),"&gt;="&amp;E$45,INDIRECT($D$43&amp;"!$B$4:$B$250"),$C$1),NA())</f>
        <v>#N/A</v>
      </c>
      <c r="F60" s="44" t="e">
        <f ca="1">IF(F$47&gt;0,COUNTIFS(INDIRECT($D$43&amp;"!$q$4:$q$250"),"NO",INDIRECT($D$43&amp;"!$E$4:$E$250"),"&lt;="&amp;F$46,INDIRECT($D$43&amp;"!$E$4:$E$250"),"&gt;="&amp;F$45,INDIRECT($D$43&amp;"!$B$4:$B$250"),$C$1),NA())</f>
        <v>#N/A</v>
      </c>
      <c r="G60" s="44" t="e">
        <f ca="1">IF(G$47&gt;0,COUNTIFS(INDIRECT($D$43&amp;"!$q$4:$q$250"),"NO",INDIRECT($D$43&amp;"!$E$4:$E$250"),"&lt;="&amp;G$46,INDIRECT($D$43&amp;"!$E$4:$E$250"),"&gt;="&amp;G$45,INDIRECT($D$43&amp;"!$B$4:$B$250"),$C$1),NA())</f>
        <v>#N/A</v>
      </c>
      <c r="H60" s="44" t="e">
        <f ca="1">IF(H$47&gt;0,COUNTIFS(INDIRECT($D$43&amp;"!$q$4:$q$250"),"NO",INDIRECT($D$43&amp;"!$E$4:$E$250"),"&lt;="&amp;H$46,INDIRECT($D$43&amp;"!$E$4:$E$250"),"&gt;="&amp;H$45,INDIRECT($D$43&amp;"!$B$4:$B$250"),$C$1),NA())</f>
        <v>#N/A</v>
      </c>
      <c r="I60" s="44" t="e">
        <f ca="1">IF(I$47&gt;0,COUNTIFS(INDIRECT($I$43&amp;"!$q$4:$q$250"),"NO",INDIRECT($I$43&amp;"!$E$4:$E$250"),"&lt;="&amp;I$46,INDIRECT($I$43&amp;"!$E$4:$E$250"),"&gt;="&amp;I$45,INDIRECT($I$43&amp;"!$B$4:$B$250"),$C$1),NA())</f>
        <v>#N/A</v>
      </c>
      <c r="J60" s="44" t="e">
        <f ca="1">IF(J$47&gt;0,COUNTIFS(INDIRECT($I$43&amp;"!$q$4:$q$250"),"NO",INDIRECT($I$43&amp;"!$E$4:$E$250"),"&lt;="&amp;J$46,INDIRECT($I$43&amp;"!$E$4:$E$250"),"&gt;="&amp;J$45,INDIRECT($I$43&amp;"!$B$4:$B$250"),$C$1),NA())</f>
        <v>#N/A</v>
      </c>
      <c r="K60" s="44" t="e">
        <f ca="1">IF(K$47&gt;0,COUNTIFS(INDIRECT($I$43&amp;"!$q$4:$q$250"),"NO",INDIRECT($I$43&amp;"!$E$4:$E$250"),"&lt;="&amp;K$46,INDIRECT($I$43&amp;"!$E$4:$E$250"),"&gt;="&amp;K$45,INDIRECT($I$43&amp;"!$B$4:$B$250"),$C$1),NA())</f>
        <v>#N/A</v>
      </c>
      <c r="L60" s="44" t="e">
        <f ca="1">IF(L$47&gt;0,COUNTIFS(INDIRECT($I$43&amp;"!$q$4:$q$250"),"NO",INDIRECT($I$43&amp;"!$E$4:$E$250"),"&lt;="&amp;L$46,INDIRECT($I$43&amp;"!$E$4:$E$250"),"&gt;="&amp;L$45,INDIRECT($I$43&amp;"!$B$4:$B$250"),$C$1),NA())</f>
        <v>#N/A</v>
      </c>
      <c r="M60" s="44" t="e">
        <f ca="1">IF(M$47&gt;0,COUNTIFS(INDIRECT($I$43&amp;"!$q$4:$q$250"),"NO",INDIRECT($I$43&amp;"!$E$4:$E$250"),"&lt;="&amp;M$46,INDIRECT($I$43&amp;"!$E$4:$E$250"),"&gt;="&amp;M$45,INDIRECT($I$43&amp;"!$B$4:$B$250"),$C$1),NA())</f>
        <v>#N/A</v>
      </c>
    </row>
    <row r="61" spans="1:13" ht="28.8">
      <c r="A61" s="83"/>
      <c r="B61" s="100" t="s">
        <v>117</v>
      </c>
      <c r="C61" s="15" t="s">
        <v>118</v>
      </c>
      <c r="D61" s="44" t="e">
        <f ca="1">IF(D$47&gt;0,COUNTIFS(INDIRECT($D$43&amp;"!$r$4:$r$250"),"NO",INDIRECT($D$43&amp;"!$E$4:$E$250"),"&lt;="&amp;D$46,INDIRECT($D$43&amp;"!$E$4:$E$250"),"&gt;="&amp;D$45,INDIRECT($D$43&amp;"!$B$4:$B$250"),$C$1),NA())</f>
        <v>#N/A</v>
      </c>
      <c r="E61" s="44" t="e">
        <f ca="1">IF(E$47&gt;0,COUNTIFS(INDIRECT($D$43&amp;"!$r$4:$r$250"),"NO",INDIRECT($D$43&amp;"!$E$4:$E$250"),"&lt;="&amp;E$46,INDIRECT($D$43&amp;"!$E$4:$E$250"),"&gt;="&amp;E$45,INDIRECT($D$43&amp;"!$B$4:$B$250"),$C$1),NA())</f>
        <v>#N/A</v>
      </c>
      <c r="F61" s="44" t="e">
        <f ca="1">IF(F$47&gt;0,COUNTIFS(INDIRECT($D$43&amp;"!$r$4:$r$250"),"NO",INDIRECT($D$43&amp;"!$E$4:$E$250"),"&lt;="&amp;F$46,INDIRECT($D$43&amp;"!$E$4:$E$250"),"&gt;="&amp;F$45,INDIRECT($D$43&amp;"!$B$4:$B$250"),$C$1),NA())</f>
        <v>#N/A</v>
      </c>
      <c r="G61" s="44" t="e">
        <f ca="1">IF(G$47&gt;0,COUNTIFS(INDIRECT($D$43&amp;"!$r$4:$r$250"),"NO",INDIRECT($D$43&amp;"!$E$4:$E$250"),"&lt;="&amp;G$46,INDIRECT($D$43&amp;"!$E$4:$E$250"),"&gt;="&amp;G$45,INDIRECT($D$43&amp;"!$B$4:$B$250"),$C$1),NA())</f>
        <v>#N/A</v>
      </c>
      <c r="H61" s="44" t="e">
        <f ca="1">IF(H$47&gt;0,COUNTIFS(INDIRECT($D$43&amp;"!$r$4:$r$250"),"NO",INDIRECT($D$43&amp;"!$E$4:$E$250"),"&lt;="&amp;H$46,INDIRECT($D$43&amp;"!$E$4:$E$250"),"&gt;="&amp;H$45,INDIRECT($D$43&amp;"!$B$4:$B$250"),$C$1),NA())</f>
        <v>#N/A</v>
      </c>
      <c r="I61" s="44" t="e">
        <f ca="1">IF(I$47&gt;0,COUNTIFS(INDIRECT($I$43&amp;"!$r$4:$r$250"),"NO",INDIRECT($I$43&amp;"!$E$4:$E$250"),"&lt;="&amp;I$46,INDIRECT($I$43&amp;"!$E$4:$E$250"),"&gt;="&amp;I$45,INDIRECT($I$43&amp;"!$B$4:$B$250"),$C$1),NA())</f>
        <v>#N/A</v>
      </c>
      <c r="J61" s="44" t="e">
        <f ca="1">IF(J$47&gt;0,COUNTIFS(INDIRECT($I$43&amp;"!$r$4:$r$250"),"NO",INDIRECT($I$43&amp;"!$E$4:$E$250"),"&lt;="&amp;J$46,INDIRECT($I$43&amp;"!$E$4:$E$250"),"&gt;="&amp;J$45,INDIRECT($I$43&amp;"!$B$4:$B$250"),$C$1),NA())</f>
        <v>#N/A</v>
      </c>
      <c r="K61" s="44" t="e">
        <f ca="1">IF(K$47&gt;0,COUNTIFS(INDIRECT($I$43&amp;"!$r$4:$r$250"),"NO",INDIRECT($I$43&amp;"!$E$4:$E$250"),"&lt;="&amp;K$46,INDIRECT($I$43&amp;"!$E$4:$E$250"),"&gt;="&amp;K$45,INDIRECT($I$43&amp;"!$B$4:$B$250"),$C$1),NA())</f>
        <v>#N/A</v>
      </c>
      <c r="L61" s="44" t="e">
        <f ca="1">IF(L$47&gt;0,COUNTIFS(INDIRECT($I$43&amp;"!$r$4:$r$250"),"NO",INDIRECT($I$43&amp;"!$E$4:$E$250"),"&lt;="&amp;L$46,INDIRECT($I$43&amp;"!$E$4:$E$250"),"&gt;="&amp;L$45,INDIRECT($I$43&amp;"!$B$4:$B$250"),$C$1),NA())</f>
        <v>#N/A</v>
      </c>
      <c r="M61" s="44" t="e">
        <f ca="1">IF(M$47&gt;0,COUNTIFS(INDIRECT($I$43&amp;"!$r$4:$r$250"),"NO",INDIRECT($I$43&amp;"!$E$4:$E$250"),"&lt;="&amp;M$46,INDIRECT($I$43&amp;"!$E$4:$E$250"),"&gt;="&amp;M$45,INDIRECT($I$43&amp;"!$B$4:$B$250"),$C$1),NA())</f>
        <v>#N/A</v>
      </c>
    </row>
    <row r="62" spans="1:13" ht="28.8">
      <c r="A62" s="83"/>
      <c r="B62" s="100"/>
      <c r="C62" s="15" t="s">
        <v>119</v>
      </c>
      <c r="D62" s="44" t="e">
        <f ca="1">IF(D$47&gt;0,COUNTIFS(INDIRECT($D$43&amp;"!$s$4:$s$250"),"NO",INDIRECT($D$43&amp;"!$E$4:$E$250"),"&lt;="&amp;D$46,INDIRECT($D$43&amp;"!$E$4:$E$250"),"&gt;="&amp;D$45,INDIRECT($D$43&amp;"!$B$4:$B$250"),$C$1),NA())</f>
        <v>#N/A</v>
      </c>
      <c r="E62" s="44" t="e">
        <f ca="1">IF(E$47&gt;0,COUNTIFS(INDIRECT($D$43&amp;"!$s$4:$s$250"),"NO",INDIRECT($D$43&amp;"!$E$4:$E$250"),"&lt;="&amp;E$46,INDIRECT($D$43&amp;"!$E$4:$E$250"),"&gt;="&amp;E$45,INDIRECT($D$43&amp;"!$B$4:$B$250"),$C$1),NA())</f>
        <v>#N/A</v>
      </c>
      <c r="F62" s="44" t="e">
        <f ca="1">IF(F$47&gt;0,COUNTIFS(INDIRECT($D$43&amp;"!$s$4:$s$250"),"NO",INDIRECT($D$43&amp;"!$E$4:$E$250"),"&lt;="&amp;F$46,INDIRECT($D$43&amp;"!$E$4:$E$250"),"&gt;="&amp;F$45,INDIRECT($D$43&amp;"!$B$4:$B$250"),$C$1),NA())</f>
        <v>#N/A</v>
      </c>
      <c r="G62" s="44" t="e">
        <f ca="1">IF(G$47&gt;0,COUNTIFS(INDIRECT($D$43&amp;"!$s$4:$s$250"),"NO",INDIRECT($D$43&amp;"!$E$4:$E$250"),"&lt;="&amp;G$46,INDIRECT($D$43&amp;"!$E$4:$E$250"),"&gt;="&amp;G$45,INDIRECT($D$43&amp;"!$B$4:$B$250"),$C$1),NA())</f>
        <v>#N/A</v>
      </c>
      <c r="H62" s="44" t="e">
        <f ca="1">IF(H$47&gt;0,COUNTIFS(INDIRECT($D$43&amp;"!$s$4:$s$250"),"NO",INDIRECT($D$43&amp;"!$E$4:$E$250"),"&lt;="&amp;H$46,INDIRECT($D$43&amp;"!$E$4:$E$250"),"&gt;="&amp;H$45,INDIRECT($D$43&amp;"!$B$4:$B$250"),$C$1),NA())</f>
        <v>#N/A</v>
      </c>
      <c r="I62" s="44" t="e">
        <f ca="1">IF(I$47&gt;0,COUNTIFS(INDIRECT($I$43&amp;"!$s$4:$s$250"),"NO",INDIRECT($I$43&amp;"!$E$4:$E$250"),"&lt;="&amp;I$46,INDIRECT($I$43&amp;"!$E$4:$E$250"),"&gt;="&amp;I$45,INDIRECT($I$43&amp;"!$B$4:$B$250"),$C$1),NA())</f>
        <v>#N/A</v>
      </c>
      <c r="J62" s="44" t="e">
        <f ca="1">IF(J$47&gt;0,COUNTIFS(INDIRECT($I$43&amp;"!$s$4:$s$250"),"NO",INDIRECT($I$43&amp;"!$E$4:$E$250"),"&lt;="&amp;J$46,INDIRECT($I$43&amp;"!$E$4:$E$250"),"&gt;="&amp;J$45,INDIRECT($I$43&amp;"!$B$4:$B$250"),$C$1),NA())</f>
        <v>#N/A</v>
      </c>
      <c r="K62" s="44" t="e">
        <f ca="1">IF(K$47&gt;0,COUNTIFS(INDIRECT($I$43&amp;"!$s$4:$s$250"),"NO",INDIRECT($I$43&amp;"!$E$4:$E$250"),"&lt;="&amp;K$46,INDIRECT($I$43&amp;"!$E$4:$E$250"),"&gt;="&amp;K$45,INDIRECT($I$43&amp;"!$B$4:$B$250"),$C$1),NA())</f>
        <v>#N/A</v>
      </c>
      <c r="L62" s="44" t="e">
        <f ca="1">IF(L$47&gt;0,COUNTIFS(INDIRECT($I$43&amp;"!$s$4:$s$250"),"NO",INDIRECT($I$43&amp;"!$E$4:$E$250"),"&lt;="&amp;L$46,INDIRECT($I$43&amp;"!$E$4:$E$250"),"&gt;="&amp;L$45,INDIRECT($I$43&amp;"!$B$4:$B$250"),$C$1),NA())</f>
        <v>#N/A</v>
      </c>
      <c r="M62" s="44" t="e">
        <f ca="1">IF(M$47&gt;0,COUNTIFS(INDIRECT($I$43&amp;"!$s$4:$s$250"),"NO",INDIRECT($I$43&amp;"!$E$4:$E$250"),"&lt;="&amp;M$46,INDIRECT($I$43&amp;"!$E$4:$E$250"),"&gt;="&amp;M$45,INDIRECT($I$43&amp;"!$B$4:$B$250"),$C$1),NA())</f>
        <v>#N/A</v>
      </c>
    </row>
    <row r="63" spans="1:13" ht="28.8">
      <c r="A63" s="83"/>
      <c r="B63" s="100"/>
      <c r="C63" s="15" t="s">
        <v>120</v>
      </c>
      <c r="D63" s="44" t="e">
        <f ca="1">IF(D$47&gt;0,COUNTIFS(INDIRECT($D$43&amp;"!$t$4:$t$250"),"NO",INDIRECT($D$43&amp;"!$E$4:$E$250"),"&lt;="&amp;D$46,INDIRECT($D$43&amp;"!$E$4:$E$250"),"&gt;="&amp;D$45,INDIRECT($D$43&amp;"!$B$4:$B$250"),$C$1),NA())</f>
        <v>#N/A</v>
      </c>
      <c r="E63" s="44" t="e">
        <f ca="1">IF(E$47&gt;0,COUNTIFS(INDIRECT($D$43&amp;"!$t$4:$t$250"),"NO",INDIRECT($D$43&amp;"!$E$4:$E$250"),"&lt;="&amp;E$46,INDIRECT($D$43&amp;"!$E$4:$E$250"),"&gt;="&amp;E$45,INDIRECT($D$43&amp;"!$B$4:$B$250"),$C$1),NA())</f>
        <v>#N/A</v>
      </c>
      <c r="F63" s="44" t="e">
        <f ca="1">IF(F$47&gt;0,COUNTIFS(INDIRECT($D$43&amp;"!$t$4:$t$250"),"NO",INDIRECT($D$43&amp;"!$E$4:$E$250"),"&lt;="&amp;F$46,INDIRECT($D$43&amp;"!$E$4:$E$250"),"&gt;="&amp;F$45,INDIRECT($D$43&amp;"!$B$4:$B$250"),$C$1),NA())</f>
        <v>#N/A</v>
      </c>
      <c r="G63" s="44" t="e">
        <f ca="1">IF(G$47&gt;0,COUNTIFS(INDIRECT($D$43&amp;"!$t$4:$t$250"),"NO",INDIRECT($D$43&amp;"!$E$4:$E$250"),"&lt;="&amp;G$46,INDIRECT($D$43&amp;"!$E$4:$E$250"),"&gt;="&amp;G$45,INDIRECT($D$43&amp;"!$B$4:$B$250"),$C$1),NA())</f>
        <v>#N/A</v>
      </c>
      <c r="H63" s="44" t="e">
        <f ca="1">IF(H$47&gt;0,COUNTIFS(INDIRECT($D$43&amp;"!$t$4:$t$250"),"NO",INDIRECT($D$43&amp;"!$E$4:$E$250"),"&lt;="&amp;H$46,INDIRECT($D$43&amp;"!$E$4:$E$250"),"&gt;="&amp;H$45,INDIRECT($D$43&amp;"!$B$4:$B$250"),$C$1),NA())</f>
        <v>#N/A</v>
      </c>
      <c r="I63" s="44" t="e">
        <f ca="1">IF(I$47&gt;0,COUNTIFS(INDIRECT($I$43&amp;"!$t$4:$t$250"),"NO",INDIRECT($I$43&amp;"!$E$4:$E$250"),"&lt;="&amp;I$46,INDIRECT($I$43&amp;"!$E$4:$E$250"),"&gt;="&amp;I$45,INDIRECT($I$43&amp;"!$B$4:$B$250"),$C$1),NA())</f>
        <v>#N/A</v>
      </c>
      <c r="J63" s="44" t="e">
        <f ca="1">IF(J$47&gt;0,COUNTIFS(INDIRECT($I$43&amp;"!$t$4:$t$250"),"NO",INDIRECT($I$43&amp;"!$E$4:$E$250"),"&lt;="&amp;J$46,INDIRECT($I$43&amp;"!$E$4:$E$250"),"&gt;="&amp;J$45,INDIRECT($I$43&amp;"!$B$4:$B$250"),$C$1),NA())</f>
        <v>#N/A</v>
      </c>
      <c r="K63" s="44" t="e">
        <f ca="1">IF(K$47&gt;0,COUNTIFS(INDIRECT($I$43&amp;"!$t$4:$t$250"),"NO",INDIRECT($I$43&amp;"!$E$4:$E$250"),"&lt;="&amp;K$46,INDIRECT($I$43&amp;"!$E$4:$E$250"),"&gt;="&amp;K$45,INDIRECT($I$43&amp;"!$B$4:$B$250"),$C$1),NA())</f>
        <v>#N/A</v>
      </c>
      <c r="L63" s="44" t="e">
        <f ca="1">IF(L$47&gt;0,COUNTIFS(INDIRECT($I$43&amp;"!$t$4:$t$250"),"NO",INDIRECT($I$43&amp;"!$E$4:$E$250"),"&lt;="&amp;L$46,INDIRECT($I$43&amp;"!$E$4:$E$250"),"&gt;="&amp;L$45,INDIRECT($I$43&amp;"!$B$4:$B$250"),$C$1),NA())</f>
        <v>#N/A</v>
      </c>
      <c r="M63" s="44" t="e">
        <f ca="1">IF(M$47&gt;0,COUNTIFS(INDIRECT($I$43&amp;"!$t$4:$t$250"),"NO",INDIRECT($I$43&amp;"!$E$4:$E$250"),"&lt;="&amp;M$46,INDIRECT($I$43&amp;"!$E$4:$E$250"),"&gt;="&amp;M$45,INDIRECT($I$43&amp;"!$B$4:$B$250"),$C$1),NA())</f>
        <v>#N/A</v>
      </c>
    </row>
    <row r="64" spans="1:13" ht="15.6">
      <c r="A64" s="97" t="s">
        <v>121</v>
      </c>
      <c r="B64" s="99" t="s">
        <v>105</v>
      </c>
      <c r="C64" s="99"/>
      <c r="D64" s="23" t="e">
        <f ca="1">IF(D$47&gt;0,SUM(D$51:D$58),NA())</f>
        <v>#N/A</v>
      </c>
      <c r="E64" s="23" t="e">
        <f t="shared" ref="E64:M64" ca="1" si="22">IF(E$47&gt;0,SUM(E$51:E$58),NA())</f>
        <v>#N/A</v>
      </c>
      <c r="F64" s="23" t="e">
        <f t="shared" ca="1" si="22"/>
        <v>#N/A</v>
      </c>
      <c r="G64" s="23" t="e">
        <f t="shared" ca="1" si="22"/>
        <v>#N/A</v>
      </c>
      <c r="H64" s="23" t="e">
        <f t="shared" ca="1" si="22"/>
        <v>#N/A</v>
      </c>
      <c r="I64" s="23" t="e">
        <f t="shared" ca="1" si="22"/>
        <v>#N/A</v>
      </c>
      <c r="J64" s="23" t="e">
        <f t="shared" ca="1" si="22"/>
        <v>#N/A</v>
      </c>
      <c r="K64" s="23" t="e">
        <f t="shared" ca="1" si="22"/>
        <v>#N/A</v>
      </c>
      <c r="L64" s="23" t="e">
        <f t="shared" ca="1" si="22"/>
        <v>#N/A</v>
      </c>
      <c r="M64" s="23" t="e">
        <f t="shared" ca="1" si="22"/>
        <v>#N/A</v>
      </c>
    </row>
    <row r="65" spans="1:13" ht="15.6">
      <c r="A65" s="97"/>
      <c r="B65" s="99" t="s">
        <v>114</v>
      </c>
      <c r="C65" s="99"/>
      <c r="D65" s="23" t="e">
        <f ca="1">IF(D$47&gt;0,SUM(D$59:D$60),NA())</f>
        <v>#N/A</v>
      </c>
      <c r="E65" s="23" t="e">
        <f t="shared" ref="E65:M65" ca="1" si="23">IF(E$47&gt;0,SUM(E$59:E$60),NA())</f>
        <v>#N/A</v>
      </c>
      <c r="F65" s="23" t="e">
        <f t="shared" ca="1" si="23"/>
        <v>#N/A</v>
      </c>
      <c r="G65" s="23" t="e">
        <f t="shared" ca="1" si="23"/>
        <v>#N/A</v>
      </c>
      <c r="H65" s="23" t="e">
        <f t="shared" ca="1" si="23"/>
        <v>#N/A</v>
      </c>
      <c r="I65" s="23" t="e">
        <f t="shared" ca="1" si="23"/>
        <v>#N/A</v>
      </c>
      <c r="J65" s="23" t="e">
        <f t="shared" ca="1" si="23"/>
        <v>#N/A</v>
      </c>
      <c r="K65" s="23" t="e">
        <f t="shared" ca="1" si="23"/>
        <v>#N/A</v>
      </c>
      <c r="L65" s="23" t="e">
        <f t="shared" ca="1" si="23"/>
        <v>#N/A</v>
      </c>
      <c r="M65" s="23" t="e">
        <f t="shared" ca="1" si="23"/>
        <v>#N/A</v>
      </c>
    </row>
    <row r="66" spans="1:13" ht="15.6">
      <c r="A66" s="97"/>
      <c r="B66" s="99" t="s">
        <v>117</v>
      </c>
      <c r="C66" s="99"/>
      <c r="D66" s="23" t="e">
        <f ca="1">IF(D$47&gt;0,SUM(D$61:D$63),NA())</f>
        <v>#N/A</v>
      </c>
      <c r="E66" s="23" t="e">
        <f t="shared" ref="E66:M66" ca="1" si="24">IF(E$47&gt;0,SUM(E$61:E$63),NA())</f>
        <v>#N/A</v>
      </c>
      <c r="F66" s="23" t="e">
        <f t="shared" ca="1" si="24"/>
        <v>#N/A</v>
      </c>
      <c r="G66" s="23" t="e">
        <f t="shared" ca="1" si="24"/>
        <v>#N/A</v>
      </c>
      <c r="H66" s="23" t="e">
        <f t="shared" ca="1" si="24"/>
        <v>#N/A</v>
      </c>
      <c r="I66" s="23" t="e">
        <f t="shared" ca="1" si="24"/>
        <v>#N/A</v>
      </c>
      <c r="J66" s="23" t="e">
        <f t="shared" ca="1" si="24"/>
        <v>#N/A</v>
      </c>
      <c r="K66" s="23" t="e">
        <f t="shared" ca="1" si="24"/>
        <v>#N/A</v>
      </c>
      <c r="L66" s="23" t="e">
        <f t="shared" ca="1" si="24"/>
        <v>#N/A</v>
      </c>
      <c r="M66" s="23" t="e">
        <f t="shared" ca="1" si="24"/>
        <v>#N/A</v>
      </c>
    </row>
    <row r="68" spans="1:13">
      <c r="D68" s="39" t="str">
        <f>TEXT(D45,"mm/dd")&amp;" - "&amp;TEXT(D46,"mm/dd")</f>
        <v xml:space="preserve"> - </v>
      </c>
      <c r="E68" s="39" t="str">
        <f t="shared" ref="E68:M68" si="25">TEXT(E45,"mm/dd")&amp;" - "&amp;TEXT(E46,"mm/dd")</f>
        <v xml:space="preserve"> - </v>
      </c>
      <c r="F68" s="39" t="str">
        <f t="shared" si="25"/>
        <v xml:space="preserve"> - </v>
      </c>
      <c r="G68" s="39" t="str">
        <f t="shared" si="25"/>
        <v xml:space="preserve"> - </v>
      </c>
      <c r="H68" s="39" t="str">
        <f t="shared" si="25"/>
        <v xml:space="preserve"> - </v>
      </c>
      <c r="I68" s="39" t="str">
        <f t="shared" si="25"/>
        <v xml:space="preserve"> - </v>
      </c>
      <c r="J68" s="39" t="str">
        <f t="shared" si="25"/>
        <v xml:space="preserve"> - </v>
      </c>
      <c r="K68" s="39" t="str">
        <f t="shared" si="25"/>
        <v xml:space="preserve"> - </v>
      </c>
      <c r="L68" s="39" t="str">
        <f t="shared" si="25"/>
        <v xml:space="preserve"> - </v>
      </c>
      <c r="M68" s="39" t="str">
        <f t="shared" si="25"/>
        <v xml:space="preserve"> - </v>
      </c>
    </row>
  </sheetData>
  <sheetProtection algorithmName="SHA-512" hashValue="wQwtZsK41SDQ9B15ABuxcRItUE0SfD6/W289qS+Sep1c9bdJX9IivSCnXKyMwwbaLlhNg0C0EIBWxnAWk+8Bwg==" saltValue="zrnLuXnYSoQYrW0tWHJ3BA==" spinCount="100000" sheet="1" objects="1" scenarios="1"/>
  <mergeCells count="27">
    <mergeCell ref="I43:M43"/>
    <mergeCell ref="A1:B1"/>
    <mergeCell ref="A4:C5"/>
    <mergeCell ref="A6:B9"/>
    <mergeCell ref="A10:A22"/>
    <mergeCell ref="B10:B17"/>
    <mergeCell ref="B18:B19"/>
    <mergeCell ref="B20:B22"/>
    <mergeCell ref="A23:A25"/>
    <mergeCell ref="B23:C23"/>
    <mergeCell ref="B24:C24"/>
    <mergeCell ref="B25:C25"/>
    <mergeCell ref="D43:H43"/>
    <mergeCell ref="A2:O2"/>
    <mergeCell ref="D44:H44"/>
    <mergeCell ref="I44:M44"/>
    <mergeCell ref="A45:B46"/>
    <mergeCell ref="A47:B50"/>
    <mergeCell ref="A51:A63"/>
    <mergeCell ref="B51:B58"/>
    <mergeCell ref="B59:B60"/>
    <mergeCell ref="B61:B63"/>
    <mergeCell ref="A64:A66"/>
    <mergeCell ref="B64:C64"/>
    <mergeCell ref="B65:C65"/>
    <mergeCell ref="B66:C66"/>
    <mergeCell ref="A44:C44"/>
  </mergeCells>
  <conditionalFormatting sqref="D6:O22 D23:O25">
    <cfRule type="expression" dxfId="498" priority="15">
      <formula>ISERROR(D6)</formula>
    </cfRule>
  </conditionalFormatting>
  <conditionalFormatting sqref="D23:O25">
    <cfRule type="dataBar" priority="14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{FF2A0610-AFD9-402D-8141-FE200581EA50}</x14:id>
        </ext>
      </extLst>
    </cfRule>
  </conditionalFormatting>
  <conditionalFormatting sqref="D8:O8">
    <cfRule type="expression" dxfId="497" priority="13">
      <formula>ISERROR(D8)</formula>
    </cfRule>
  </conditionalFormatting>
  <conditionalFormatting sqref="D9:O9">
    <cfRule type="expression" dxfId="496" priority="12">
      <formula>ISERROR(D9)</formula>
    </cfRule>
  </conditionalFormatting>
  <conditionalFormatting sqref="D10:O22">
    <cfRule type="dataBar" priority="1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{16C44E3C-1454-455C-B3E6-F878C7A922FE}</x14:id>
        </ext>
      </extLst>
    </cfRule>
  </conditionalFormatting>
  <conditionalFormatting sqref="D51:M63">
    <cfRule type="expression" dxfId="495" priority="8">
      <formula>ISERROR(D51)</formula>
    </cfRule>
  </conditionalFormatting>
  <conditionalFormatting sqref="D49:M49">
    <cfRule type="expression" dxfId="494" priority="7">
      <formula>ISERROR(D49)</formula>
    </cfRule>
  </conditionalFormatting>
  <conditionalFormatting sqref="D49:M49">
    <cfRule type="expression" dxfId="493" priority="6">
      <formula>ISERROR(D49)</formula>
    </cfRule>
  </conditionalFormatting>
  <conditionalFormatting sqref="D50:M50">
    <cfRule type="expression" dxfId="492" priority="5">
      <formula>ISERROR(D50)</formula>
    </cfRule>
  </conditionalFormatting>
  <conditionalFormatting sqref="D50:M50">
    <cfRule type="expression" dxfId="491" priority="4">
      <formula>ISERROR(D50)</formula>
    </cfRule>
  </conditionalFormatting>
  <conditionalFormatting sqref="D64:M66">
    <cfRule type="expression" dxfId="490" priority="3">
      <formula>ISERROR(D64)</formula>
    </cfRule>
  </conditionalFormatting>
  <conditionalFormatting sqref="D64:M66">
    <cfRule type="dataBar" priority="2">
      <dataBar>
        <cfvo type="min"/>
        <cfvo type="max"/>
        <color theme="8" tint="0.39997558519241921"/>
      </dataBar>
      <extLst>
        <ext xmlns:x14="http://schemas.microsoft.com/office/spreadsheetml/2009/9/main" uri="{B025F937-C7B1-47D3-B67F-A62EFF666E3E}">
          <x14:id>{0996A5D6-B846-4C56-899C-ED8E67371247}</x14:id>
        </ext>
      </extLst>
    </cfRule>
  </conditionalFormatting>
  <conditionalFormatting sqref="D47:M48">
    <cfRule type="expression" dxfId="489" priority="1">
      <formula>ISERROR(D47)</formula>
    </cfRule>
  </conditionalFormatting>
  <conditionalFormatting sqref="D51:M63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{4A5F0A76-BD36-4F40-80EC-4ABF8C0D3415}</x14:id>
        </ext>
      </extLst>
    </cfRule>
  </conditionalFormatting>
  <dataValidations count="2">
    <dataValidation type="list" allowBlank="1" showInputMessage="1" showErrorMessage="1" sqref="C1" xr:uid="{B49C7D68-447D-4DBA-9873-3B0BFB50C23E}">
      <formula1>employee_list</formula1>
    </dataValidation>
    <dataValidation type="list" allowBlank="1" showInputMessage="1" showErrorMessage="1" sqref="D44:M44" xr:uid="{827BE15B-E07C-4FD0-B3E9-F201A9A5AD01}">
      <formula1>month_list</formula1>
    </dataValidation>
  </dataValidations>
  <pageMargins left="0.7" right="0.7" top="0.5" bottom="0.5" header="0.3" footer="0.3"/>
  <pageSetup scale="64" fitToHeight="0" orientation="landscape" r:id="rId1"/>
  <ignoredErrors>
    <ignoredError sqref="D47:M48" evalError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2A0610-AFD9-402D-8141-FE200581EA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D23:O25</xm:sqref>
        </x14:conditionalFormatting>
        <x14:conditionalFormatting xmlns:xm="http://schemas.microsoft.com/office/excel/2006/main">
          <x14:cfRule type="dataBar" id="{16C44E3C-1454-455C-B3E6-F878C7A922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D10:O22</xm:sqref>
        </x14:conditionalFormatting>
        <x14:conditionalFormatting xmlns:xm="http://schemas.microsoft.com/office/excel/2006/main">
          <x14:cfRule type="dataBar" id="{0996A5D6-B846-4C56-899C-ED8E6737124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D64:M66</xm:sqref>
        </x14:conditionalFormatting>
        <x14:conditionalFormatting xmlns:xm="http://schemas.microsoft.com/office/excel/2006/main">
          <x14:cfRule type="dataBar" id="{4A5F0A76-BD36-4F40-80EC-4ABF8C0D341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D51:M63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216FE-57AF-42FE-8FE2-1156A648E8E9}">
  <sheetPr>
    <tabColor theme="8" tint="0.79998168889431442"/>
    <pageSetUpPr fitToPage="1"/>
  </sheetPr>
  <dimension ref="A1:O100"/>
  <sheetViews>
    <sheetView zoomScaleNormal="100" workbookViewId="0">
      <pane ySplit="1" topLeftCell="A2" activePane="bottomLeft" state="frozen"/>
      <selection sqref="A1:L1"/>
      <selection pane="bottomLeft" activeCell="C1" sqref="C1"/>
    </sheetView>
  </sheetViews>
  <sheetFormatPr defaultColWidth="8.88671875" defaultRowHeight="14.4"/>
  <cols>
    <col min="1" max="1" width="13.6640625" style="12" customWidth="1"/>
    <col min="2" max="2" width="11.44140625" style="12" customWidth="1"/>
    <col min="3" max="3" width="33.5546875" style="13" customWidth="1"/>
    <col min="4" max="15" width="10.6640625" style="12" customWidth="1"/>
    <col min="16" max="16384" width="8.88671875" style="12"/>
  </cols>
  <sheetData>
    <row r="1" spans="1:15" s="31" customFormat="1" ht="16.8">
      <c r="A1" s="98" t="s">
        <v>122</v>
      </c>
      <c r="B1" s="98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46.2" customHeight="1">
      <c r="A2" s="96" t="str">
        <f>"NURSING HOME RATES BY TIME BLOCK: "&amp;C1</f>
        <v xml:space="preserve">NURSING HOME RATES BY TIME BLOCK: </v>
      </c>
      <c r="B2" s="96"/>
      <c r="C2" s="96"/>
      <c r="D2" s="96"/>
      <c r="E2" s="96"/>
      <c r="F2" s="96"/>
      <c r="G2" s="96"/>
      <c r="H2" s="96"/>
      <c r="I2" s="45"/>
      <c r="J2" s="45"/>
      <c r="K2" s="45"/>
      <c r="L2" s="45"/>
      <c r="M2" s="45"/>
      <c r="N2" s="45"/>
      <c r="O2" s="45"/>
    </row>
    <row r="4" spans="1:15">
      <c r="A4" s="97" t="s">
        <v>33</v>
      </c>
      <c r="B4" s="97"/>
      <c r="C4" s="97"/>
      <c r="D4" s="17" t="s">
        <v>34</v>
      </c>
      <c r="E4" s="17" t="s">
        <v>35</v>
      </c>
      <c r="F4" s="17" t="s">
        <v>36</v>
      </c>
      <c r="G4" s="17" t="s">
        <v>37</v>
      </c>
      <c r="H4" s="17" t="s">
        <v>38</v>
      </c>
      <c r="I4" s="17" t="s">
        <v>39</v>
      </c>
      <c r="J4" s="17" t="s">
        <v>40</v>
      </c>
      <c r="K4" s="17" t="s">
        <v>41</v>
      </c>
      <c r="L4" s="17" t="s">
        <v>42</v>
      </c>
      <c r="M4" s="17" t="s">
        <v>43</v>
      </c>
      <c r="N4" s="17" t="s">
        <v>44</v>
      </c>
      <c r="O4" s="17" t="s">
        <v>45</v>
      </c>
    </row>
    <row r="5" spans="1:15" ht="18.600000000000001" customHeight="1">
      <c r="A5" s="97"/>
      <c r="B5" s="97"/>
      <c r="C5" s="97"/>
      <c r="D5" s="16" t="str">
        <f>IF(INSTRUCTIONS!B17="",D4,INSTRUCTIONS!B17)</f>
        <v>Month_1</v>
      </c>
      <c r="E5" s="16" t="str">
        <f>IF(D5=D4,E4,IF(MONTH(D5)=12,DATE(YEAR(D5)+1,1,1),DATE(YEAR(D5),MONTH(D5)+1,1)))</f>
        <v>Month_2</v>
      </c>
      <c r="F5" s="16" t="str">
        <f t="shared" ref="F5:O5" si="0">IF(E5=E4,F4,IF(MONTH(E5)=12,DATE(YEAR(E5)+1,1,1),DATE(YEAR(E5),MONTH(E5)+1,1)))</f>
        <v>Month_3</v>
      </c>
      <c r="G5" s="16" t="str">
        <f t="shared" si="0"/>
        <v>Month_4</v>
      </c>
      <c r="H5" s="16" t="str">
        <f t="shared" si="0"/>
        <v>Month_5</v>
      </c>
      <c r="I5" s="16" t="str">
        <f t="shared" si="0"/>
        <v>Month_6</v>
      </c>
      <c r="J5" s="16" t="str">
        <f t="shared" si="0"/>
        <v>Month_7</v>
      </c>
      <c r="K5" s="16" t="str">
        <f t="shared" si="0"/>
        <v>Month_8</v>
      </c>
      <c r="L5" s="16" t="str">
        <f t="shared" si="0"/>
        <v>Month_9</v>
      </c>
      <c r="M5" s="16" t="str">
        <f t="shared" si="0"/>
        <v>Month_10</v>
      </c>
      <c r="N5" s="16" t="str">
        <f t="shared" si="0"/>
        <v>Month_11</v>
      </c>
      <c r="O5" s="16" t="str">
        <f t="shared" si="0"/>
        <v>Month_12</v>
      </c>
    </row>
    <row r="6" spans="1:15" ht="14.4" customHeight="1">
      <c r="A6" s="89" t="s">
        <v>46</v>
      </c>
      <c r="B6" s="90"/>
      <c r="C6" s="15" t="s">
        <v>47</v>
      </c>
      <c r="D6" s="18">
        <f t="shared" ref="D6:O6" ca="1" si="1">COUNTIFS(INDIRECT(D$4&amp;"!$AM$4:$AM$250"),"&gt;=0",INDIRECT(D$4&amp;"!$F$4:$F$250"),$C$1)</f>
        <v>0</v>
      </c>
      <c r="E6" s="18">
        <f t="shared" ca="1" si="1"/>
        <v>0</v>
      </c>
      <c r="F6" s="18">
        <f t="shared" ca="1" si="1"/>
        <v>0</v>
      </c>
      <c r="G6" s="18">
        <f t="shared" ca="1" si="1"/>
        <v>0</v>
      </c>
      <c r="H6" s="18">
        <f t="shared" ca="1" si="1"/>
        <v>0</v>
      </c>
      <c r="I6" s="18">
        <f t="shared" ca="1" si="1"/>
        <v>0</v>
      </c>
      <c r="J6" s="18">
        <f t="shared" ca="1" si="1"/>
        <v>0</v>
      </c>
      <c r="K6" s="18">
        <f t="shared" ca="1" si="1"/>
        <v>0</v>
      </c>
      <c r="L6" s="18">
        <f t="shared" ca="1" si="1"/>
        <v>0</v>
      </c>
      <c r="M6" s="18">
        <f t="shared" ca="1" si="1"/>
        <v>0</v>
      </c>
      <c r="N6" s="18">
        <f t="shared" ca="1" si="1"/>
        <v>0</v>
      </c>
      <c r="O6" s="18">
        <f t="shared" ca="1" si="1"/>
        <v>0</v>
      </c>
    </row>
    <row r="7" spans="1:15" ht="14.4" customHeight="1">
      <c r="A7" s="90"/>
      <c r="B7" s="90"/>
      <c r="C7" s="15" t="s">
        <v>48</v>
      </c>
      <c r="D7" s="18">
        <f t="shared" ref="D7:O7" ca="1" si="2">COUNTIFS(INDIRECT(D$4&amp;"!$AM$4:$AM$250"),"=0",INDIRECT(D$4&amp;"!$F$4:$F$250"),$C$1)</f>
        <v>0</v>
      </c>
      <c r="E7" s="18">
        <f t="shared" ca="1" si="2"/>
        <v>0</v>
      </c>
      <c r="F7" s="18">
        <f t="shared" ca="1" si="2"/>
        <v>0</v>
      </c>
      <c r="G7" s="18">
        <f t="shared" ca="1" si="2"/>
        <v>0</v>
      </c>
      <c r="H7" s="18">
        <f t="shared" ca="1" si="2"/>
        <v>0</v>
      </c>
      <c r="I7" s="18">
        <f t="shared" ca="1" si="2"/>
        <v>0</v>
      </c>
      <c r="J7" s="18">
        <f t="shared" ca="1" si="2"/>
        <v>0</v>
      </c>
      <c r="K7" s="18">
        <f t="shared" ca="1" si="2"/>
        <v>0</v>
      </c>
      <c r="L7" s="18">
        <f t="shared" ca="1" si="2"/>
        <v>0</v>
      </c>
      <c r="M7" s="18">
        <f t="shared" ca="1" si="2"/>
        <v>0</v>
      </c>
      <c r="N7" s="18">
        <f t="shared" ca="1" si="2"/>
        <v>0</v>
      </c>
      <c r="O7" s="18">
        <f t="shared" ca="1" si="2"/>
        <v>0</v>
      </c>
    </row>
    <row r="8" spans="1:15" ht="15.6">
      <c r="A8" s="90"/>
      <c r="B8" s="90"/>
      <c r="C8" s="19" t="s">
        <v>49</v>
      </c>
      <c r="D8" s="20" t="e">
        <f ca="1">IFERROR(D7/D6,NA())</f>
        <v>#N/A</v>
      </c>
      <c r="E8" s="20" t="e">
        <f t="shared" ref="E8:O8" ca="1" si="3">IFERROR(E7/E6,NA())</f>
        <v>#N/A</v>
      </c>
      <c r="F8" s="20" t="e">
        <f t="shared" ca="1" si="3"/>
        <v>#N/A</v>
      </c>
      <c r="G8" s="20" t="e">
        <f t="shared" ca="1" si="3"/>
        <v>#N/A</v>
      </c>
      <c r="H8" s="20" t="e">
        <f t="shared" ca="1" si="3"/>
        <v>#N/A</v>
      </c>
      <c r="I8" s="20" t="e">
        <f t="shared" ca="1" si="3"/>
        <v>#N/A</v>
      </c>
      <c r="J8" s="20" t="e">
        <f t="shared" ca="1" si="3"/>
        <v>#N/A</v>
      </c>
      <c r="K8" s="20" t="e">
        <f t="shared" ca="1" si="3"/>
        <v>#N/A</v>
      </c>
      <c r="L8" s="20" t="e">
        <f t="shared" ca="1" si="3"/>
        <v>#N/A</v>
      </c>
      <c r="M8" s="20" t="e">
        <f t="shared" ca="1" si="3"/>
        <v>#N/A</v>
      </c>
      <c r="N8" s="20" t="e">
        <f t="shared" ca="1" si="3"/>
        <v>#N/A</v>
      </c>
      <c r="O8" s="20" t="e">
        <f t="shared" ca="1" si="3"/>
        <v>#N/A</v>
      </c>
    </row>
    <row r="9" spans="1:15" ht="15.6">
      <c r="A9" s="90"/>
      <c r="B9" s="90"/>
      <c r="C9" s="21" t="s">
        <v>50</v>
      </c>
      <c r="D9" s="22" t="e">
        <f t="shared" ref="D9:O9" ca="1" si="4">IFERROR(AVERAGEIF(INDIRECT(D$4&amp;"!$F$4:$F$250"),$C$1,INDIRECT(D$4&amp;"!$AM$4:$AM$250")),NA())</f>
        <v>#N/A</v>
      </c>
      <c r="E9" s="22" t="e">
        <f t="shared" ca="1" si="4"/>
        <v>#N/A</v>
      </c>
      <c r="F9" s="22" t="e">
        <f t="shared" ca="1" si="4"/>
        <v>#N/A</v>
      </c>
      <c r="G9" s="22" t="e">
        <f t="shared" ca="1" si="4"/>
        <v>#N/A</v>
      </c>
      <c r="H9" s="22" t="e">
        <f t="shared" ca="1" si="4"/>
        <v>#N/A</v>
      </c>
      <c r="I9" s="22" t="e">
        <f t="shared" ca="1" si="4"/>
        <v>#N/A</v>
      </c>
      <c r="J9" s="22" t="e">
        <f t="shared" ca="1" si="4"/>
        <v>#N/A</v>
      </c>
      <c r="K9" s="22" t="e">
        <f t="shared" ca="1" si="4"/>
        <v>#N/A</v>
      </c>
      <c r="L9" s="22" t="e">
        <f t="shared" ca="1" si="4"/>
        <v>#N/A</v>
      </c>
      <c r="M9" s="22" t="e">
        <f t="shared" ca="1" si="4"/>
        <v>#N/A</v>
      </c>
      <c r="N9" s="22" t="e">
        <f t="shared" ca="1" si="4"/>
        <v>#N/A</v>
      </c>
      <c r="O9" s="22" t="e">
        <f t="shared" ca="1" si="4"/>
        <v>#N/A</v>
      </c>
    </row>
    <row r="10" spans="1:15" ht="28.95" customHeight="1">
      <c r="A10" s="76" t="s">
        <v>51</v>
      </c>
      <c r="B10" s="77"/>
      <c r="C10" s="15" t="s">
        <v>52</v>
      </c>
      <c r="D10" s="23" t="e">
        <f ca="1">IF(D$6&gt;0,COUNTIFS(INDIRECT(D$4&amp;"!$g$4:$g$250"),"NO",INDIRECT(D$4&amp;"!$F$4:$F$250"),$C$1),NA())</f>
        <v>#N/A</v>
      </c>
      <c r="E10" s="23" t="e">
        <f t="shared" ref="E10:O10" ca="1" si="5">IF(E$6&gt;0,COUNTIFS(INDIRECT(E$4&amp;"!$g$4:$g$250"),"NO",INDIRECT(E$4&amp;"!$F$4:$F$250"),$C$1),NA())</f>
        <v>#N/A</v>
      </c>
      <c r="F10" s="23" t="e">
        <f t="shared" ca="1" si="5"/>
        <v>#N/A</v>
      </c>
      <c r="G10" s="23" t="e">
        <f t="shared" ca="1" si="5"/>
        <v>#N/A</v>
      </c>
      <c r="H10" s="23" t="e">
        <f t="shared" ca="1" si="5"/>
        <v>#N/A</v>
      </c>
      <c r="I10" s="23" t="e">
        <f t="shared" ca="1" si="5"/>
        <v>#N/A</v>
      </c>
      <c r="J10" s="23" t="e">
        <f t="shared" ca="1" si="5"/>
        <v>#N/A</v>
      </c>
      <c r="K10" s="23" t="e">
        <f t="shared" ca="1" si="5"/>
        <v>#N/A</v>
      </c>
      <c r="L10" s="23" t="e">
        <f t="shared" ca="1" si="5"/>
        <v>#N/A</v>
      </c>
      <c r="M10" s="23" t="e">
        <f t="shared" ca="1" si="5"/>
        <v>#N/A</v>
      </c>
      <c r="N10" s="23" t="e">
        <f t="shared" ca="1" si="5"/>
        <v>#N/A</v>
      </c>
      <c r="O10" s="23" t="e">
        <f t="shared" ca="1" si="5"/>
        <v>#N/A</v>
      </c>
    </row>
    <row r="11" spans="1:15" ht="43.2">
      <c r="A11" s="78"/>
      <c r="B11" s="79"/>
      <c r="C11" s="15" t="s">
        <v>53</v>
      </c>
      <c r="D11" s="23" t="e">
        <f t="shared" ref="D11:O11" ca="1" si="6">IF(D$6&gt;0,COUNTIFS(INDIRECT(D$4&amp;"!$h$4:$h$250"),"NO",INDIRECT(D$4&amp;"!$F$4:$F$250"),$C$1),NA())</f>
        <v>#N/A</v>
      </c>
      <c r="E11" s="23" t="e">
        <f t="shared" ca="1" si="6"/>
        <v>#N/A</v>
      </c>
      <c r="F11" s="23" t="e">
        <f t="shared" ca="1" si="6"/>
        <v>#N/A</v>
      </c>
      <c r="G11" s="23" t="e">
        <f t="shared" ca="1" si="6"/>
        <v>#N/A</v>
      </c>
      <c r="H11" s="23" t="e">
        <f t="shared" ca="1" si="6"/>
        <v>#N/A</v>
      </c>
      <c r="I11" s="23" t="e">
        <f t="shared" ca="1" si="6"/>
        <v>#N/A</v>
      </c>
      <c r="J11" s="23" t="e">
        <f t="shared" ca="1" si="6"/>
        <v>#N/A</v>
      </c>
      <c r="K11" s="23" t="e">
        <f t="shared" ca="1" si="6"/>
        <v>#N/A</v>
      </c>
      <c r="L11" s="23" t="e">
        <f t="shared" ca="1" si="6"/>
        <v>#N/A</v>
      </c>
      <c r="M11" s="23" t="e">
        <f t="shared" ca="1" si="6"/>
        <v>#N/A</v>
      </c>
      <c r="N11" s="23" t="e">
        <f t="shared" ca="1" si="6"/>
        <v>#N/A</v>
      </c>
      <c r="O11" s="23" t="e">
        <f t="shared" ca="1" si="6"/>
        <v>#N/A</v>
      </c>
    </row>
    <row r="12" spans="1:15" ht="28.8">
      <c r="A12" s="76" t="s">
        <v>54</v>
      </c>
      <c r="B12" s="77"/>
      <c r="C12" s="15" t="s">
        <v>55</v>
      </c>
      <c r="D12" s="23" t="e">
        <f t="shared" ref="D12:O12" ca="1" si="7">IF(D$6&gt;0,COUNTIFS(INDIRECT(D$4&amp;"!$i$4:$i$250"),"NO",INDIRECT(D$4&amp;"!$F$4:$F$250"),$C$1),NA())</f>
        <v>#N/A</v>
      </c>
      <c r="E12" s="23" t="e">
        <f t="shared" ca="1" si="7"/>
        <v>#N/A</v>
      </c>
      <c r="F12" s="23" t="e">
        <f t="shared" ca="1" si="7"/>
        <v>#N/A</v>
      </c>
      <c r="G12" s="23" t="e">
        <f t="shared" ca="1" si="7"/>
        <v>#N/A</v>
      </c>
      <c r="H12" s="23" t="e">
        <f t="shared" ca="1" si="7"/>
        <v>#N/A</v>
      </c>
      <c r="I12" s="23" t="e">
        <f t="shared" ca="1" si="7"/>
        <v>#N/A</v>
      </c>
      <c r="J12" s="23" t="e">
        <f t="shared" ca="1" si="7"/>
        <v>#N/A</v>
      </c>
      <c r="K12" s="23" t="e">
        <f t="shared" ca="1" si="7"/>
        <v>#N/A</v>
      </c>
      <c r="L12" s="23" t="e">
        <f t="shared" ca="1" si="7"/>
        <v>#N/A</v>
      </c>
      <c r="M12" s="23" t="e">
        <f t="shared" ca="1" si="7"/>
        <v>#N/A</v>
      </c>
      <c r="N12" s="23" t="e">
        <f t="shared" ca="1" si="7"/>
        <v>#N/A</v>
      </c>
      <c r="O12" s="23" t="e">
        <f t="shared" ca="1" si="7"/>
        <v>#N/A</v>
      </c>
    </row>
    <row r="13" spans="1:15" ht="15.6">
      <c r="A13" s="78"/>
      <c r="B13" s="79"/>
      <c r="C13" s="15" t="s">
        <v>56</v>
      </c>
      <c r="D13" s="23" t="e">
        <f t="shared" ref="D13:O13" ca="1" si="8">IF(D$6&gt;0,COUNTIFS(INDIRECT(D$4&amp;"!$j$4:$j$250"),"NO",INDIRECT(D$4&amp;"!$F$4:$F$250"),$C$1),NA())</f>
        <v>#N/A</v>
      </c>
      <c r="E13" s="23" t="e">
        <f t="shared" ca="1" si="8"/>
        <v>#N/A</v>
      </c>
      <c r="F13" s="23" t="e">
        <f t="shared" ca="1" si="8"/>
        <v>#N/A</v>
      </c>
      <c r="G13" s="23" t="e">
        <f t="shared" ca="1" si="8"/>
        <v>#N/A</v>
      </c>
      <c r="H13" s="23" t="e">
        <f t="shared" ca="1" si="8"/>
        <v>#N/A</v>
      </c>
      <c r="I13" s="23" t="e">
        <f t="shared" ca="1" si="8"/>
        <v>#N/A</v>
      </c>
      <c r="J13" s="23" t="e">
        <f t="shared" ca="1" si="8"/>
        <v>#N/A</v>
      </c>
      <c r="K13" s="23" t="e">
        <f t="shared" ca="1" si="8"/>
        <v>#N/A</v>
      </c>
      <c r="L13" s="23" t="e">
        <f t="shared" ca="1" si="8"/>
        <v>#N/A</v>
      </c>
      <c r="M13" s="23" t="e">
        <f t="shared" ca="1" si="8"/>
        <v>#N/A</v>
      </c>
      <c r="N13" s="23" t="e">
        <f t="shared" ca="1" si="8"/>
        <v>#N/A</v>
      </c>
      <c r="O13" s="23" t="e">
        <f t="shared" ca="1" si="8"/>
        <v>#N/A</v>
      </c>
    </row>
    <row r="14" spans="1:15" ht="28.8">
      <c r="A14" s="76" t="s">
        <v>57</v>
      </c>
      <c r="B14" s="77"/>
      <c r="C14" s="15" t="s">
        <v>58</v>
      </c>
      <c r="D14" s="23" t="e">
        <f t="shared" ref="D14:O14" ca="1" si="9">IF(D$6&gt;0,COUNTIFS(INDIRECT(D$4&amp;"!$k$4:$k$250"),"NO",INDIRECT(D$4&amp;"!$F$4:$F$250"),$C$1),NA())</f>
        <v>#N/A</v>
      </c>
      <c r="E14" s="23" t="e">
        <f t="shared" ca="1" si="9"/>
        <v>#N/A</v>
      </c>
      <c r="F14" s="23" t="e">
        <f t="shared" ca="1" si="9"/>
        <v>#N/A</v>
      </c>
      <c r="G14" s="23" t="e">
        <f t="shared" ca="1" si="9"/>
        <v>#N/A</v>
      </c>
      <c r="H14" s="23" t="e">
        <f t="shared" ca="1" si="9"/>
        <v>#N/A</v>
      </c>
      <c r="I14" s="23" t="e">
        <f t="shared" ca="1" si="9"/>
        <v>#N/A</v>
      </c>
      <c r="J14" s="23" t="e">
        <f t="shared" ca="1" si="9"/>
        <v>#N/A</v>
      </c>
      <c r="K14" s="23" t="e">
        <f t="shared" ca="1" si="9"/>
        <v>#N/A</v>
      </c>
      <c r="L14" s="23" t="e">
        <f t="shared" ca="1" si="9"/>
        <v>#N/A</v>
      </c>
      <c r="M14" s="23" t="e">
        <f t="shared" ca="1" si="9"/>
        <v>#N/A</v>
      </c>
      <c r="N14" s="23" t="e">
        <f t="shared" ca="1" si="9"/>
        <v>#N/A</v>
      </c>
      <c r="O14" s="23" t="e">
        <f t="shared" ca="1" si="9"/>
        <v>#N/A</v>
      </c>
    </row>
    <row r="15" spans="1:15" ht="15.6">
      <c r="A15" s="80"/>
      <c r="B15" s="81"/>
      <c r="C15" s="60" t="s">
        <v>59</v>
      </c>
      <c r="D15" s="23" t="e">
        <f t="shared" ref="D15:O15" ca="1" si="10">IF(D$6&gt;0,COUNTIFS(INDIRECT(D$4&amp;"!$l$4:$l$250"),"NO",INDIRECT(D$4&amp;"!$F$4:$F$250"),$C$1),NA())</f>
        <v>#N/A</v>
      </c>
      <c r="E15" s="23" t="e">
        <f t="shared" ca="1" si="10"/>
        <v>#N/A</v>
      </c>
      <c r="F15" s="23" t="e">
        <f t="shared" ca="1" si="10"/>
        <v>#N/A</v>
      </c>
      <c r="G15" s="23" t="e">
        <f t="shared" ca="1" si="10"/>
        <v>#N/A</v>
      </c>
      <c r="H15" s="23" t="e">
        <f t="shared" ca="1" si="10"/>
        <v>#N/A</v>
      </c>
      <c r="I15" s="23" t="e">
        <f t="shared" ca="1" si="10"/>
        <v>#N/A</v>
      </c>
      <c r="J15" s="23" t="e">
        <f t="shared" ca="1" si="10"/>
        <v>#N/A</v>
      </c>
      <c r="K15" s="23" t="e">
        <f t="shared" ca="1" si="10"/>
        <v>#N/A</v>
      </c>
      <c r="L15" s="23" t="e">
        <f t="shared" ca="1" si="10"/>
        <v>#N/A</v>
      </c>
      <c r="M15" s="23" t="e">
        <f t="shared" ca="1" si="10"/>
        <v>#N/A</v>
      </c>
      <c r="N15" s="23" t="e">
        <f t="shared" ca="1" si="10"/>
        <v>#N/A</v>
      </c>
      <c r="O15" s="23" t="e">
        <f t="shared" ca="1" si="10"/>
        <v>#N/A</v>
      </c>
    </row>
    <row r="16" spans="1:15" ht="15.6">
      <c r="A16" s="80"/>
      <c r="B16" s="81"/>
      <c r="C16" s="60" t="s">
        <v>60</v>
      </c>
      <c r="D16" s="23" t="e">
        <f t="shared" ref="D16:O16" ca="1" si="11">IF(D$6&gt;0,COUNTIFS(INDIRECT(D$4&amp;"!$m$4:$m$250"),"NO",INDIRECT(D$4&amp;"!$F$4:$F$250"),$C$1),NA())</f>
        <v>#N/A</v>
      </c>
      <c r="E16" s="23" t="e">
        <f t="shared" ca="1" si="11"/>
        <v>#N/A</v>
      </c>
      <c r="F16" s="23" t="e">
        <f t="shared" ca="1" si="11"/>
        <v>#N/A</v>
      </c>
      <c r="G16" s="23" t="e">
        <f t="shared" ca="1" si="11"/>
        <v>#N/A</v>
      </c>
      <c r="H16" s="23" t="e">
        <f t="shared" ca="1" si="11"/>
        <v>#N/A</v>
      </c>
      <c r="I16" s="23" t="e">
        <f t="shared" ca="1" si="11"/>
        <v>#N/A</v>
      </c>
      <c r="J16" s="23" t="e">
        <f t="shared" ca="1" si="11"/>
        <v>#N/A</v>
      </c>
      <c r="K16" s="23" t="e">
        <f t="shared" ca="1" si="11"/>
        <v>#N/A</v>
      </c>
      <c r="L16" s="23" t="e">
        <f t="shared" ca="1" si="11"/>
        <v>#N/A</v>
      </c>
      <c r="M16" s="23" t="e">
        <f t="shared" ca="1" si="11"/>
        <v>#N/A</v>
      </c>
      <c r="N16" s="23" t="e">
        <f t="shared" ca="1" si="11"/>
        <v>#N/A</v>
      </c>
      <c r="O16" s="23" t="e">
        <f t="shared" ca="1" si="11"/>
        <v>#N/A</v>
      </c>
    </row>
    <row r="17" spans="1:15" ht="15.6">
      <c r="A17" s="80"/>
      <c r="B17" s="81"/>
      <c r="C17" s="60" t="s">
        <v>61</v>
      </c>
      <c r="D17" s="23" t="e">
        <f t="shared" ref="D17:O17" ca="1" si="12">IF(D$6&gt;0,COUNTIFS(INDIRECT(D$4&amp;"!$n$4:$n$250"),"NO",INDIRECT(D$4&amp;"!$F$4:$F$250"),$C$1),NA())</f>
        <v>#N/A</v>
      </c>
      <c r="E17" s="23" t="e">
        <f t="shared" ca="1" si="12"/>
        <v>#N/A</v>
      </c>
      <c r="F17" s="23" t="e">
        <f t="shared" ca="1" si="12"/>
        <v>#N/A</v>
      </c>
      <c r="G17" s="23" t="e">
        <f t="shared" ca="1" si="12"/>
        <v>#N/A</v>
      </c>
      <c r="H17" s="23" t="e">
        <f t="shared" ca="1" si="12"/>
        <v>#N/A</v>
      </c>
      <c r="I17" s="23" t="e">
        <f t="shared" ca="1" si="12"/>
        <v>#N/A</v>
      </c>
      <c r="J17" s="23" t="e">
        <f t="shared" ca="1" si="12"/>
        <v>#N/A</v>
      </c>
      <c r="K17" s="23" t="e">
        <f t="shared" ca="1" si="12"/>
        <v>#N/A</v>
      </c>
      <c r="L17" s="23" t="e">
        <f t="shared" ca="1" si="12"/>
        <v>#N/A</v>
      </c>
      <c r="M17" s="23" t="e">
        <f t="shared" ca="1" si="12"/>
        <v>#N/A</v>
      </c>
      <c r="N17" s="23" t="e">
        <f t="shared" ca="1" si="12"/>
        <v>#N/A</v>
      </c>
      <c r="O17" s="23" t="e">
        <f t="shared" ca="1" si="12"/>
        <v>#N/A</v>
      </c>
    </row>
    <row r="18" spans="1:15" ht="28.95" customHeight="1">
      <c r="A18" s="80"/>
      <c r="B18" s="81"/>
      <c r="C18" s="60" t="s">
        <v>62</v>
      </c>
      <c r="D18" s="23" t="e">
        <f t="shared" ref="D18:O18" ca="1" si="13">IF(D$6&gt;0,COUNTIFS(INDIRECT(D$4&amp;"!$o$4:$o$250"),"NO",INDIRECT(D$4&amp;"!$F$4:$F$250"),$C$1),NA())</f>
        <v>#N/A</v>
      </c>
      <c r="E18" s="23" t="e">
        <f t="shared" ca="1" si="13"/>
        <v>#N/A</v>
      </c>
      <c r="F18" s="23" t="e">
        <f t="shared" ca="1" si="13"/>
        <v>#N/A</v>
      </c>
      <c r="G18" s="23" t="e">
        <f t="shared" ca="1" si="13"/>
        <v>#N/A</v>
      </c>
      <c r="H18" s="23" t="e">
        <f t="shared" ca="1" si="13"/>
        <v>#N/A</v>
      </c>
      <c r="I18" s="23" t="e">
        <f t="shared" ca="1" si="13"/>
        <v>#N/A</v>
      </c>
      <c r="J18" s="23" t="e">
        <f t="shared" ca="1" si="13"/>
        <v>#N/A</v>
      </c>
      <c r="K18" s="23" t="e">
        <f t="shared" ca="1" si="13"/>
        <v>#N/A</v>
      </c>
      <c r="L18" s="23" t="e">
        <f t="shared" ca="1" si="13"/>
        <v>#N/A</v>
      </c>
      <c r="M18" s="23" t="e">
        <f t="shared" ca="1" si="13"/>
        <v>#N/A</v>
      </c>
      <c r="N18" s="23" t="e">
        <f t="shared" ca="1" si="13"/>
        <v>#N/A</v>
      </c>
      <c r="O18" s="23" t="e">
        <f t="shared" ca="1" si="13"/>
        <v>#N/A</v>
      </c>
    </row>
    <row r="19" spans="1:15" ht="15.6">
      <c r="A19" s="80"/>
      <c r="B19" s="81"/>
      <c r="C19" s="60" t="s">
        <v>63</v>
      </c>
      <c r="D19" s="23" t="e">
        <f t="shared" ref="D19:O19" ca="1" si="14">IF(D$6&gt;0,COUNTIFS(INDIRECT(D$4&amp;"!$p$4:$p$250"),"NO",INDIRECT(D$4&amp;"!$F$4:$F$250"),$C$1),NA())</f>
        <v>#N/A</v>
      </c>
      <c r="E19" s="23" t="e">
        <f t="shared" ca="1" si="14"/>
        <v>#N/A</v>
      </c>
      <c r="F19" s="23" t="e">
        <f t="shared" ca="1" si="14"/>
        <v>#N/A</v>
      </c>
      <c r="G19" s="23" t="e">
        <f t="shared" ca="1" si="14"/>
        <v>#N/A</v>
      </c>
      <c r="H19" s="23" t="e">
        <f t="shared" ca="1" si="14"/>
        <v>#N/A</v>
      </c>
      <c r="I19" s="23" t="e">
        <f t="shared" ca="1" si="14"/>
        <v>#N/A</v>
      </c>
      <c r="J19" s="23" t="e">
        <f t="shared" ca="1" si="14"/>
        <v>#N/A</v>
      </c>
      <c r="K19" s="23" t="e">
        <f t="shared" ca="1" si="14"/>
        <v>#N/A</v>
      </c>
      <c r="L19" s="23" t="e">
        <f t="shared" ca="1" si="14"/>
        <v>#N/A</v>
      </c>
      <c r="M19" s="23" t="e">
        <f t="shared" ca="1" si="14"/>
        <v>#N/A</v>
      </c>
      <c r="N19" s="23" t="e">
        <f t="shared" ca="1" si="14"/>
        <v>#N/A</v>
      </c>
      <c r="O19" s="23" t="e">
        <f t="shared" ca="1" si="14"/>
        <v>#N/A</v>
      </c>
    </row>
    <row r="20" spans="1:15" ht="15.6" customHeight="1">
      <c r="A20" s="80"/>
      <c r="B20" s="81"/>
      <c r="C20" s="60" t="s">
        <v>64</v>
      </c>
      <c r="D20" s="23" t="e">
        <f t="shared" ref="D20:O20" ca="1" si="15">IF(D$6&gt;0,COUNTIFS(INDIRECT(D$4&amp;"!$q$4:$q$250"),"NO",INDIRECT(D$4&amp;"!$F$4:$F$250"),$C$1),NA())</f>
        <v>#N/A</v>
      </c>
      <c r="E20" s="23" t="e">
        <f t="shared" ca="1" si="15"/>
        <v>#N/A</v>
      </c>
      <c r="F20" s="23" t="e">
        <f t="shared" ca="1" si="15"/>
        <v>#N/A</v>
      </c>
      <c r="G20" s="23" t="e">
        <f t="shared" ca="1" si="15"/>
        <v>#N/A</v>
      </c>
      <c r="H20" s="23" t="e">
        <f t="shared" ca="1" si="15"/>
        <v>#N/A</v>
      </c>
      <c r="I20" s="23" t="e">
        <f t="shared" ca="1" si="15"/>
        <v>#N/A</v>
      </c>
      <c r="J20" s="23" t="e">
        <f t="shared" ca="1" si="15"/>
        <v>#N/A</v>
      </c>
      <c r="K20" s="23" t="e">
        <f t="shared" ca="1" si="15"/>
        <v>#N/A</v>
      </c>
      <c r="L20" s="23" t="e">
        <f t="shared" ca="1" si="15"/>
        <v>#N/A</v>
      </c>
      <c r="M20" s="23" t="e">
        <f t="shared" ca="1" si="15"/>
        <v>#N/A</v>
      </c>
      <c r="N20" s="23" t="e">
        <f t="shared" ca="1" si="15"/>
        <v>#N/A</v>
      </c>
      <c r="O20" s="23" t="e">
        <f t="shared" ca="1" si="15"/>
        <v>#N/A</v>
      </c>
    </row>
    <row r="21" spans="1:15" ht="28.8">
      <c r="A21" s="78"/>
      <c r="B21" s="79"/>
      <c r="C21" s="60" t="s">
        <v>65</v>
      </c>
      <c r="D21" s="23" t="e">
        <f t="shared" ref="D21:O21" ca="1" si="16">IF(D$6&gt;0,COUNTIFS(INDIRECT(D$4&amp;"!$r$4:$r$250"),"NO",INDIRECT(D$4&amp;"!$F$4:$F$250"),$C$1),NA())</f>
        <v>#N/A</v>
      </c>
      <c r="E21" s="23" t="e">
        <f t="shared" ca="1" si="16"/>
        <v>#N/A</v>
      </c>
      <c r="F21" s="23" t="e">
        <f t="shared" ca="1" si="16"/>
        <v>#N/A</v>
      </c>
      <c r="G21" s="23" t="e">
        <f t="shared" ca="1" si="16"/>
        <v>#N/A</v>
      </c>
      <c r="H21" s="23" t="e">
        <f t="shared" ca="1" si="16"/>
        <v>#N/A</v>
      </c>
      <c r="I21" s="23" t="e">
        <f t="shared" ca="1" si="16"/>
        <v>#N/A</v>
      </c>
      <c r="J21" s="23" t="e">
        <f t="shared" ca="1" si="16"/>
        <v>#N/A</v>
      </c>
      <c r="K21" s="23" t="e">
        <f t="shared" ca="1" si="16"/>
        <v>#N/A</v>
      </c>
      <c r="L21" s="23" t="e">
        <f t="shared" ca="1" si="16"/>
        <v>#N/A</v>
      </c>
      <c r="M21" s="23" t="e">
        <f t="shared" ca="1" si="16"/>
        <v>#N/A</v>
      </c>
      <c r="N21" s="23" t="e">
        <f t="shared" ca="1" si="16"/>
        <v>#N/A</v>
      </c>
      <c r="O21" s="23" t="e">
        <f t="shared" ca="1" si="16"/>
        <v>#N/A</v>
      </c>
    </row>
    <row r="22" spans="1:15" ht="28.8">
      <c r="A22" s="82" t="s">
        <v>66</v>
      </c>
      <c r="B22" s="85" t="s">
        <v>67</v>
      </c>
      <c r="C22" s="60" t="s">
        <v>68</v>
      </c>
      <c r="D22" s="23" t="e">
        <f t="shared" ref="D22:O22" ca="1" si="17">IF(D$6&gt;0,COUNTIFS(INDIRECT(D$4&amp;"!$s$4:$s$250"),"NO",INDIRECT(D$4&amp;"!$F$4:$F$250"),$C$1),NA())</f>
        <v>#N/A</v>
      </c>
      <c r="E22" s="23" t="e">
        <f t="shared" ca="1" si="17"/>
        <v>#N/A</v>
      </c>
      <c r="F22" s="23" t="e">
        <f t="shared" ca="1" si="17"/>
        <v>#N/A</v>
      </c>
      <c r="G22" s="23" t="e">
        <f t="shared" ca="1" si="17"/>
        <v>#N/A</v>
      </c>
      <c r="H22" s="23" t="e">
        <f t="shared" ca="1" si="17"/>
        <v>#N/A</v>
      </c>
      <c r="I22" s="23" t="e">
        <f t="shared" ca="1" si="17"/>
        <v>#N/A</v>
      </c>
      <c r="J22" s="23" t="e">
        <f t="shared" ca="1" si="17"/>
        <v>#N/A</v>
      </c>
      <c r="K22" s="23" t="e">
        <f t="shared" ca="1" si="17"/>
        <v>#N/A</v>
      </c>
      <c r="L22" s="23" t="e">
        <f t="shared" ca="1" si="17"/>
        <v>#N/A</v>
      </c>
      <c r="M22" s="23" t="e">
        <f t="shared" ca="1" si="17"/>
        <v>#N/A</v>
      </c>
      <c r="N22" s="23" t="e">
        <f t="shared" ca="1" si="17"/>
        <v>#N/A</v>
      </c>
      <c r="O22" s="23" t="e">
        <f t="shared" ca="1" si="17"/>
        <v>#N/A</v>
      </c>
    </row>
    <row r="23" spans="1:15" ht="15.6">
      <c r="A23" s="83"/>
      <c r="B23" s="86"/>
      <c r="C23" s="60" t="s">
        <v>69</v>
      </c>
      <c r="D23" s="23" t="e">
        <f ca="1">IF(D$6&gt;0,COUNTIFS(INDIRECT(D$4&amp;"!$t$4:$t$250"),"NO",INDIRECT(D$4&amp;"!$F$4:$F$250"),$C$1),NA())</f>
        <v>#N/A</v>
      </c>
      <c r="E23" s="23" t="e">
        <f t="shared" ref="E23:O23" ca="1" si="18">IF(E$6&gt;0,COUNTIFS(INDIRECT(E$4&amp;"!$t$4:$t$250"),"NO",INDIRECT(E$4&amp;"!$F$4:$F$250"),$C$1),NA())</f>
        <v>#N/A</v>
      </c>
      <c r="F23" s="23" t="e">
        <f t="shared" ca="1" si="18"/>
        <v>#N/A</v>
      </c>
      <c r="G23" s="23" t="e">
        <f t="shared" ca="1" si="18"/>
        <v>#N/A</v>
      </c>
      <c r="H23" s="23" t="e">
        <f t="shared" ca="1" si="18"/>
        <v>#N/A</v>
      </c>
      <c r="I23" s="23" t="e">
        <f t="shared" ca="1" si="18"/>
        <v>#N/A</v>
      </c>
      <c r="J23" s="23" t="e">
        <f t="shared" ca="1" si="18"/>
        <v>#N/A</v>
      </c>
      <c r="K23" s="23" t="e">
        <f t="shared" ca="1" si="18"/>
        <v>#N/A</v>
      </c>
      <c r="L23" s="23" t="e">
        <f t="shared" ca="1" si="18"/>
        <v>#N/A</v>
      </c>
      <c r="M23" s="23" t="e">
        <f t="shared" ca="1" si="18"/>
        <v>#N/A</v>
      </c>
      <c r="N23" s="23" t="e">
        <f t="shared" ca="1" si="18"/>
        <v>#N/A</v>
      </c>
      <c r="O23" s="23" t="e">
        <f t="shared" ca="1" si="18"/>
        <v>#N/A</v>
      </c>
    </row>
    <row r="24" spans="1:15" ht="28.8">
      <c r="A24" s="83"/>
      <c r="B24" s="86"/>
      <c r="C24" s="60" t="s">
        <v>70</v>
      </c>
      <c r="D24" s="23" t="e">
        <f ca="1">IF(D$6&gt;0,COUNTIFS(INDIRECT(D$4&amp;"!$u$4:$u$250"),"NO",INDIRECT(D$4&amp;"!$F$4:$F$250"),$C$1),NA())</f>
        <v>#N/A</v>
      </c>
      <c r="E24" s="23" t="e">
        <f t="shared" ref="E24:O24" ca="1" si="19">IF(E$6&gt;0,COUNTIFS(INDIRECT(E$4&amp;"!$u$4:$u$250"),"NO",INDIRECT(E$4&amp;"!$F$4:$F$250"),$C$1),NA())</f>
        <v>#N/A</v>
      </c>
      <c r="F24" s="23" t="e">
        <f t="shared" ca="1" si="19"/>
        <v>#N/A</v>
      </c>
      <c r="G24" s="23" t="e">
        <f t="shared" ca="1" si="19"/>
        <v>#N/A</v>
      </c>
      <c r="H24" s="23" t="e">
        <f t="shared" ca="1" si="19"/>
        <v>#N/A</v>
      </c>
      <c r="I24" s="23" t="e">
        <f t="shared" ca="1" si="19"/>
        <v>#N/A</v>
      </c>
      <c r="J24" s="23" t="e">
        <f t="shared" ca="1" si="19"/>
        <v>#N/A</v>
      </c>
      <c r="K24" s="23" t="e">
        <f t="shared" ca="1" si="19"/>
        <v>#N/A</v>
      </c>
      <c r="L24" s="23" t="e">
        <f t="shared" ca="1" si="19"/>
        <v>#N/A</v>
      </c>
      <c r="M24" s="23" t="e">
        <f t="shared" ca="1" si="19"/>
        <v>#N/A</v>
      </c>
      <c r="N24" s="23" t="e">
        <f t="shared" ca="1" si="19"/>
        <v>#N/A</v>
      </c>
      <c r="O24" s="23" t="e">
        <f t="shared" ca="1" si="19"/>
        <v>#N/A</v>
      </c>
    </row>
    <row r="25" spans="1:15" ht="28.8">
      <c r="A25" s="83"/>
      <c r="B25" s="86"/>
      <c r="C25" s="60" t="s">
        <v>71</v>
      </c>
      <c r="D25" s="23" t="e">
        <f ca="1">IF(D$6&gt;0,COUNTIFS(INDIRECT(D$4&amp;"!$v$4:$v$250"),"NO",INDIRECT(D$4&amp;"!$F$4:$F$250"),$C$1),NA())</f>
        <v>#N/A</v>
      </c>
      <c r="E25" s="23" t="e">
        <f t="shared" ref="E25:O25" ca="1" si="20">IF(E$6&gt;0,COUNTIFS(INDIRECT(E$4&amp;"!$v$4:$v$250"),"NO",INDIRECT(E$4&amp;"!$F$4:$F$250"),$C$1),NA())</f>
        <v>#N/A</v>
      </c>
      <c r="F25" s="23" t="e">
        <f t="shared" ca="1" si="20"/>
        <v>#N/A</v>
      </c>
      <c r="G25" s="23" t="e">
        <f t="shared" ca="1" si="20"/>
        <v>#N/A</v>
      </c>
      <c r="H25" s="23" t="e">
        <f t="shared" ca="1" si="20"/>
        <v>#N/A</v>
      </c>
      <c r="I25" s="23" t="e">
        <f t="shared" ca="1" si="20"/>
        <v>#N/A</v>
      </c>
      <c r="J25" s="23" t="e">
        <f t="shared" ca="1" si="20"/>
        <v>#N/A</v>
      </c>
      <c r="K25" s="23" t="e">
        <f t="shared" ca="1" si="20"/>
        <v>#N/A</v>
      </c>
      <c r="L25" s="23" t="e">
        <f t="shared" ca="1" si="20"/>
        <v>#N/A</v>
      </c>
      <c r="M25" s="23" t="e">
        <f t="shared" ca="1" si="20"/>
        <v>#N/A</v>
      </c>
      <c r="N25" s="23" t="e">
        <f t="shared" ca="1" si="20"/>
        <v>#N/A</v>
      </c>
      <c r="O25" s="23" t="e">
        <f t="shared" ca="1" si="20"/>
        <v>#N/A</v>
      </c>
    </row>
    <row r="26" spans="1:15" ht="15.6">
      <c r="A26" s="83"/>
      <c r="B26" s="87"/>
      <c r="C26" s="60" t="s">
        <v>72</v>
      </c>
      <c r="D26" s="23" t="e">
        <f ca="1">IF(D$6&gt;0,COUNTIFS(INDIRECT(D$4&amp;"!$w$4:$w$250"),"NO",INDIRECT(D$4&amp;"!$F$4:$F$250"),$C$1),NA())</f>
        <v>#N/A</v>
      </c>
      <c r="E26" s="23" t="e">
        <f t="shared" ref="E26:O26" ca="1" si="21">IF(E$6&gt;0,COUNTIFS(INDIRECT(E$4&amp;"!$w$4:$w$250"),"NO",INDIRECT(E$4&amp;"!$F$4:$F$250"),$C$1),NA())</f>
        <v>#N/A</v>
      </c>
      <c r="F26" s="23" t="e">
        <f t="shared" ca="1" si="21"/>
        <v>#N/A</v>
      </c>
      <c r="G26" s="23" t="e">
        <f t="shared" ca="1" si="21"/>
        <v>#N/A</v>
      </c>
      <c r="H26" s="23" t="e">
        <f t="shared" ca="1" si="21"/>
        <v>#N/A</v>
      </c>
      <c r="I26" s="23" t="e">
        <f t="shared" ca="1" si="21"/>
        <v>#N/A</v>
      </c>
      <c r="J26" s="23" t="e">
        <f t="shared" ca="1" si="21"/>
        <v>#N/A</v>
      </c>
      <c r="K26" s="23" t="e">
        <f t="shared" ca="1" si="21"/>
        <v>#N/A</v>
      </c>
      <c r="L26" s="23" t="e">
        <f t="shared" ca="1" si="21"/>
        <v>#N/A</v>
      </c>
      <c r="M26" s="23" t="e">
        <f t="shared" ca="1" si="21"/>
        <v>#N/A</v>
      </c>
      <c r="N26" s="23" t="e">
        <f t="shared" ca="1" si="21"/>
        <v>#N/A</v>
      </c>
      <c r="O26" s="23" t="e">
        <f t="shared" ca="1" si="21"/>
        <v>#N/A</v>
      </c>
    </row>
    <row r="27" spans="1:15" ht="15.6">
      <c r="A27" s="83"/>
      <c r="B27" s="85" t="s">
        <v>73</v>
      </c>
      <c r="C27" s="60" t="s">
        <v>74</v>
      </c>
      <c r="D27" s="23" t="e">
        <f ca="1">IF(D$6&gt;0,COUNTIFS(INDIRECT(D$4&amp;"!$x$4:$x$250"),"NO",INDIRECT(D$4&amp;"!$F$4:$F$250"),$C$1),NA())</f>
        <v>#N/A</v>
      </c>
      <c r="E27" s="23" t="e">
        <f t="shared" ref="E27:O27" ca="1" si="22">IF(E$6&gt;0,COUNTIFS(INDIRECT(E$4&amp;"!$x$4:$x$250"),"NO",INDIRECT(E$4&amp;"!$F$4:$F$250"),$C$1),NA())</f>
        <v>#N/A</v>
      </c>
      <c r="F27" s="23" t="e">
        <f t="shared" ca="1" si="22"/>
        <v>#N/A</v>
      </c>
      <c r="G27" s="23" t="e">
        <f t="shared" ca="1" si="22"/>
        <v>#N/A</v>
      </c>
      <c r="H27" s="23" t="e">
        <f t="shared" ca="1" si="22"/>
        <v>#N/A</v>
      </c>
      <c r="I27" s="23" t="e">
        <f t="shared" ca="1" si="22"/>
        <v>#N/A</v>
      </c>
      <c r="J27" s="23" t="e">
        <f t="shared" ca="1" si="22"/>
        <v>#N/A</v>
      </c>
      <c r="K27" s="23" t="e">
        <f t="shared" ca="1" si="22"/>
        <v>#N/A</v>
      </c>
      <c r="L27" s="23" t="e">
        <f t="shared" ca="1" si="22"/>
        <v>#N/A</v>
      </c>
      <c r="M27" s="23" t="e">
        <f t="shared" ca="1" si="22"/>
        <v>#N/A</v>
      </c>
      <c r="N27" s="23" t="e">
        <f t="shared" ca="1" si="22"/>
        <v>#N/A</v>
      </c>
      <c r="O27" s="23" t="e">
        <f t="shared" ca="1" si="22"/>
        <v>#N/A</v>
      </c>
    </row>
    <row r="28" spans="1:15" ht="28.8">
      <c r="A28" s="83"/>
      <c r="B28" s="86"/>
      <c r="C28" s="15" t="s">
        <v>75</v>
      </c>
      <c r="D28" s="23" t="e">
        <f ca="1">IF(D$6&gt;0,COUNTIFS(INDIRECT(D$4&amp;"!$y$4:$y$250"),"NO",INDIRECT(D$4&amp;"!$F$4:$F$250"),$C$1),NA())</f>
        <v>#N/A</v>
      </c>
      <c r="E28" s="23" t="e">
        <f t="shared" ref="E28:O28" ca="1" si="23">IF(E$6&gt;0,COUNTIFS(INDIRECT(E$4&amp;"!$y$4:$y$250"),"NO",INDIRECT(E$4&amp;"!$F$4:$F$250"),$C$1),NA())</f>
        <v>#N/A</v>
      </c>
      <c r="F28" s="23" t="e">
        <f t="shared" ca="1" si="23"/>
        <v>#N/A</v>
      </c>
      <c r="G28" s="23" t="e">
        <f t="shared" ca="1" si="23"/>
        <v>#N/A</v>
      </c>
      <c r="H28" s="23" t="e">
        <f t="shared" ca="1" si="23"/>
        <v>#N/A</v>
      </c>
      <c r="I28" s="23" t="e">
        <f t="shared" ca="1" si="23"/>
        <v>#N/A</v>
      </c>
      <c r="J28" s="23" t="e">
        <f t="shared" ca="1" si="23"/>
        <v>#N/A</v>
      </c>
      <c r="K28" s="23" t="e">
        <f t="shared" ca="1" si="23"/>
        <v>#N/A</v>
      </c>
      <c r="L28" s="23" t="e">
        <f t="shared" ca="1" si="23"/>
        <v>#N/A</v>
      </c>
      <c r="M28" s="23" t="e">
        <f t="shared" ca="1" si="23"/>
        <v>#N/A</v>
      </c>
      <c r="N28" s="23" t="e">
        <f t="shared" ca="1" si="23"/>
        <v>#N/A</v>
      </c>
      <c r="O28" s="23" t="e">
        <f t="shared" ca="1" si="23"/>
        <v>#N/A</v>
      </c>
    </row>
    <row r="29" spans="1:15" ht="15.6">
      <c r="A29" s="83"/>
      <c r="B29" s="86"/>
      <c r="C29" s="60" t="s">
        <v>76</v>
      </c>
      <c r="D29" s="23" t="e">
        <f ca="1">IF(D$6&gt;0,COUNTIFS(INDIRECT(D$4&amp;"!$z$4:$z$250"),"NO",INDIRECT(D$4&amp;"!$F$4:$F$250"),$C$1),NA())</f>
        <v>#N/A</v>
      </c>
      <c r="E29" s="23" t="e">
        <f t="shared" ref="E29:O29" ca="1" si="24">IF(E$6&gt;0,COUNTIFS(INDIRECT(E$4&amp;"!$z$4:$z$250"),"NO",INDIRECT(E$4&amp;"!$F$4:$F$250"),$C$1),NA())</f>
        <v>#N/A</v>
      </c>
      <c r="F29" s="23" t="e">
        <f t="shared" ca="1" si="24"/>
        <v>#N/A</v>
      </c>
      <c r="G29" s="23" t="e">
        <f t="shared" ca="1" si="24"/>
        <v>#N/A</v>
      </c>
      <c r="H29" s="23" t="e">
        <f t="shared" ca="1" si="24"/>
        <v>#N/A</v>
      </c>
      <c r="I29" s="23" t="e">
        <f t="shared" ca="1" si="24"/>
        <v>#N/A</v>
      </c>
      <c r="J29" s="23" t="e">
        <f t="shared" ca="1" si="24"/>
        <v>#N/A</v>
      </c>
      <c r="K29" s="23" t="e">
        <f t="shared" ca="1" si="24"/>
        <v>#N/A</v>
      </c>
      <c r="L29" s="23" t="e">
        <f t="shared" ca="1" si="24"/>
        <v>#N/A</v>
      </c>
      <c r="M29" s="23" t="e">
        <f t="shared" ca="1" si="24"/>
        <v>#N/A</v>
      </c>
      <c r="N29" s="23" t="e">
        <f t="shared" ca="1" si="24"/>
        <v>#N/A</v>
      </c>
      <c r="O29" s="23" t="e">
        <f t="shared" ca="1" si="24"/>
        <v>#N/A</v>
      </c>
    </row>
    <row r="30" spans="1:15" ht="72">
      <c r="A30" s="83"/>
      <c r="B30" s="86"/>
      <c r="C30" s="60" t="s">
        <v>77</v>
      </c>
      <c r="D30" s="23" t="e">
        <f ca="1">IF(D$6&gt;0,COUNTIFS(INDIRECT(D$4&amp;"!$aa$4:$aa$250"),"NO",INDIRECT(D$4&amp;"!$F$4:$F$250"),$C$1),NA())</f>
        <v>#N/A</v>
      </c>
      <c r="E30" s="23" t="e">
        <f t="shared" ref="E30:O30" ca="1" si="25">IF(E$6&gt;0,COUNTIFS(INDIRECT(E$4&amp;"!$aa$4:$aa$250"),"NO",INDIRECT(E$4&amp;"!$F$4:$F$250"),$C$1),NA())</f>
        <v>#N/A</v>
      </c>
      <c r="F30" s="23" t="e">
        <f t="shared" ca="1" si="25"/>
        <v>#N/A</v>
      </c>
      <c r="G30" s="23" t="e">
        <f t="shared" ca="1" si="25"/>
        <v>#N/A</v>
      </c>
      <c r="H30" s="23" t="e">
        <f t="shared" ca="1" si="25"/>
        <v>#N/A</v>
      </c>
      <c r="I30" s="23" t="e">
        <f t="shared" ca="1" si="25"/>
        <v>#N/A</v>
      </c>
      <c r="J30" s="23" t="e">
        <f t="shared" ca="1" si="25"/>
        <v>#N/A</v>
      </c>
      <c r="K30" s="23" t="e">
        <f t="shared" ca="1" si="25"/>
        <v>#N/A</v>
      </c>
      <c r="L30" s="23" t="e">
        <f t="shared" ca="1" si="25"/>
        <v>#N/A</v>
      </c>
      <c r="M30" s="23" t="e">
        <f t="shared" ca="1" si="25"/>
        <v>#N/A</v>
      </c>
      <c r="N30" s="23" t="e">
        <f t="shared" ca="1" si="25"/>
        <v>#N/A</v>
      </c>
      <c r="O30" s="23" t="e">
        <f t="shared" ca="1" si="25"/>
        <v>#N/A</v>
      </c>
    </row>
    <row r="31" spans="1:15" ht="15.6">
      <c r="A31" s="83"/>
      <c r="B31" s="86"/>
      <c r="C31" s="61" t="s">
        <v>78</v>
      </c>
      <c r="D31" s="23" t="e">
        <f ca="1">IF(D$6&gt;0,COUNTIFS(INDIRECT(D$4&amp;"!$ab$4:$ab$250"),"NO",INDIRECT(D$4&amp;"!$F$4:$F$250"),$C$1),NA())</f>
        <v>#N/A</v>
      </c>
      <c r="E31" s="23" t="e">
        <f t="shared" ref="E31:O31" ca="1" si="26">IF(E$6&gt;0,COUNTIFS(INDIRECT(E$4&amp;"!$ab$4:$ab$250"),"NO",INDIRECT(E$4&amp;"!$F$4:$F$250"),$C$1),NA())</f>
        <v>#N/A</v>
      </c>
      <c r="F31" s="23" t="e">
        <f t="shared" ca="1" si="26"/>
        <v>#N/A</v>
      </c>
      <c r="G31" s="23" t="e">
        <f t="shared" ca="1" si="26"/>
        <v>#N/A</v>
      </c>
      <c r="H31" s="23" t="e">
        <f t="shared" ca="1" si="26"/>
        <v>#N/A</v>
      </c>
      <c r="I31" s="23" t="e">
        <f t="shared" ca="1" si="26"/>
        <v>#N/A</v>
      </c>
      <c r="J31" s="23" t="e">
        <f t="shared" ca="1" si="26"/>
        <v>#N/A</v>
      </c>
      <c r="K31" s="23" t="e">
        <f t="shared" ca="1" si="26"/>
        <v>#N/A</v>
      </c>
      <c r="L31" s="23" t="e">
        <f t="shared" ca="1" si="26"/>
        <v>#N/A</v>
      </c>
      <c r="M31" s="23" t="e">
        <f t="shared" ca="1" si="26"/>
        <v>#N/A</v>
      </c>
      <c r="N31" s="23" t="e">
        <f t="shared" ca="1" si="26"/>
        <v>#N/A</v>
      </c>
      <c r="O31" s="23" t="e">
        <f t="shared" ca="1" si="26"/>
        <v>#N/A</v>
      </c>
    </row>
    <row r="32" spans="1:15" ht="15.6">
      <c r="A32" s="83"/>
      <c r="B32" s="87"/>
      <c r="C32" s="61" t="s">
        <v>79</v>
      </c>
      <c r="D32" s="23" t="e">
        <f ca="1">IF(D$6&gt;0,COUNTIFS(INDIRECT(D$4&amp;"!$ac$4:$ac$250"),"NO",INDIRECT(D$4&amp;"!$F$4:$F$250"),$C$1),NA())</f>
        <v>#N/A</v>
      </c>
      <c r="E32" s="23" t="e">
        <f t="shared" ref="E32:O32" ca="1" si="27">IF(E$6&gt;0,COUNTIFS(INDIRECT(E$4&amp;"!$ac$4:$ac$250"),"NO",INDIRECT(E$4&amp;"!$F$4:$F$250"),$C$1),NA())</f>
        <v>#N/A</v>
      </c>
      <c r="F32" s="23" t="e">
        <f t="shared" ca="1" si="27"/>
        <v>#N/A</v>
      </c>
      <c r="G32" s="23" t="e">
        <f t="shared" ca="1" si="27"/>
        <v>#N/A</v>
      </c>
      <c r="H32" s="23" t="e">
        <f t="shared" ca="1" si="27"/>
        <v>#N/A</v>
      </c>
      <c r="I32" s="23" t="e">
        <f t="shared" ca="1" si="27"/>
        <v>#N/A</v>
      </c>
      <c r="J32" s="23" t="e">
        <f t="shared" ca="1" si="27"/>
        <v>#N/A</v>
      </c>
      <c r="K32" s="23" t="e">
        <f t="shared" ca="1" si="27"/>
        <v>#N/A</v>
      </c>
      <c r="L32" s="23" t="e">
        <f t="shared" ca="1" si="27"/>
        <v>#N/A</v>
      </c>
      <c r="M32" s="23" t="e">
        <f t="shared" ca="1" si="27"/>
        <v>#N/A</v>
      </c>
      <c r="N32" s="23" t="e">
        <f t="shared" ca="1" si="27"/>
        <v>#N/A</v>
      </c>
      <c r="O32" s="23" t="e">
        <f t="shared" ca="1" si="27"/>
        <v>#N/A</v>
      </c>
    </row>
    <row r="33" spans="1:15" ht="43.2">
      <c r="A33" s="83"/>
      <c r="B33" s="56" t="s">
        <v>80</v>
      </c>
      <c r="C33" s="58" t="s">
        <v>81</v>
      </c>
      <c r="D33" s="23" t="e">
        <f ca="1">IF(D$6&gt;0,COUNTIFS(INDIRECT(D$4&amp;"!$ad$4:$ad$250"),"NO",INDIRECT(D$4&amp;"!$F$4:$F$250"),$C$1),NA())</f>
        <v>#N/A</v>
      </c>
      <c r="E33" s="23" t="e">
        <f t="shared" ref="E33:O33" ca="1" si="28">IF(E$6&gt;0,COUNTIFS(INDIRECT(E$4&amp;"!$ad$4:$ad$250"),"NO",INDIRECT(E$4&amp;"!$F$4:$F$250"),$C$1),NA())</f>
        <v>#N/A</v>
      </c>
      <c r="F33" s="23" t="e">
        <f t="shared" ca="1" si="28"/>
        <v>#N/A</v>
      </c>
      <c r="G33" s="23" t="e">
        <f t="shared" ca="1" si="28"/>
        <v>#N/A</v>
      </c>
      <c r="H33" s="23" t="e">
        <f t="shared" ca="1" si="28"/>
        <v>#N/A</v>
      </c>
      <c r="I33" s="23" t="e">
        <f t="shared" ca="1" si="28"/>
        <v>#N/A</v>
      </c>
      <c r="J33" s="23" t="e">
        <f t="shared" ca="1" si="28"/>
        <v>#N/A</v>
      </c>
      <c r="K33" s="23" t="e">
        <f t="shared" ca="1" si="28"/>
        <v>#N/A</v>
      </c>
      <c r="L33" s="23" t="e">
        <f t="shared" ca="1" si="28"/>
        <v>#N/A</v>
      </c>
      <c r="M33" s="23" t="e">
        <f t="shared" ca="1" si="28"/>
        <v>#N/A</v>
      </c>
      <c r="N33" s="23" t="e">
        <f t="shared" ca="1" si="28"/>
        <v>#N/A</v>
      </c>
      <c r="O33" s="23" t="e">
        <f t="shared" ca="1" si="28"/>
        <v>#N/A</v>
      </c>
    </row>
    <row r="34" spans="1:15" ht="28.8">
      <c r="A34" s="83"/>
      <c r="B34" s="85" t="s">
        <v>82</v>
      </c>
      <c r="C34" s="15" t="s">
        <v>83</v>
      </c>
      <c r="D34" s="23" t="e">
        <f ca="1">IF(D$6&gt;0,COUNTIFS(INDIRECT(D$4&amp;"!$ae$4:$ae$250"),"NO",INDIRECT(D$4&amp;"!$F$4:$F$250"),$C$1),NA())</f>
        <v>#N/A</v>
      </c>
      <c r="E34" s="23" t="e">
        <f t="shared" ref="E34:O34" ca="1" si="29">IF(E$6&gt;0,COUNTIFS(INDIRECT(E$4&amp;"!$ae$4:$ae$250"),"NO",INDIRECT(E$4&amp;"!$F$4:$F$250"),$C$1),NA())</f>
        <v>#N/A</v>
      </c>
      <c r="F34" s="23" t="e">
        <f t="shared" ca="1" si="29"/>
        <v>#N/A</v>
      </c>
      <c r="G34" s="23" t="e">
        <f t="shared" ca="1" si="29"/>
        <v>#N/A</v>
      </c>
      <c r="H34" s="23" t="e">
        <f t="shared" ca="1" si="29"/>
        <v>#N/A</v>
      </c>
      <c r="I34" s="23" t="e">
        <f t="shared" ca="1" si="29"/>
        <v>#N/A</v>
      </c>
      <c r="J34" s="23" t="e">
        <f t="shared" ca="1" si="29"/>
        <v>#N/A</v>
      </c>
      <c r="K34" s="23" t="e">
        <f t="shared" ca="1" si="29"/>
        <v>#N/A</v>
      </c>
      <c r="L34" s="23" t="e">
        <f t="shared" ca="1" si="29"/>
        <v>#N/A</v>
      </c>
      <c r="M34" s="23" t="e">
        <f t="shared" ca="1" si="29"/>
        <v>#N/A</v>
      </c>
      <c r="N34" s="23" t="e">
        <f t="shared" ca="1" si="29"/>
        <v>#N/A</v>
      </c>
      <c r="O34" s="23" t="e">
        <f t="shared" ca="1" si="29"/>
        <v>#N/A</v>
      </c>
    </row>
    <row r="35" spans="1:15" ht="28.8">
      <c r="A35" s="83"/>
      <c r="B35" s="86"/>
      <c r="C35" s="15" t="s">
        <v>84</v>
      </c>
      <c r="D35" s="23" t="e">
        <f ca="1">IF(D$6&gt;0,COUNTIFS(INDIRECT(D$4&amp;"!$af$4:$af$250"),"NO",INDIRECT(D$4&amp;"!$F$4:$F$250"),$C$1),NA())</f>
        <v>#N/A</v>
      </c>
      <c r="E35" s="23" t="e">
        <f t="shared" ref="E35:O35" ca="1" si="30">IF(E$6&gt;0,COUNTIFS(INDIRECT(E$4&amp;"!$af$4:$af$250"),"NO",INDIRECT(E$4&amp;"!$F$4:$F$250"),$C$1),NA())</f>
        <v>#N/A</v>
      </c>
      <c r="F35" s="23" t="e">
        <f t="shared" ca="1" si="30"/>
        <v>#N/A</v>
      </c>
      <c r="G35" s="23" t="e">
        <f t="shared" ca="1" si="30"/>
        <v>#N/A</v>
      </c>
      <c r="H35" s="23" t="e">
        <f t="shared" ca="1" si="30"/>
        <v>#N/A</v>
      </c>
      <c r="I35" s="23" t="e">
        <f t="shared" ca="1" si="30"/>
        <v>#N/A</v>
      </c>
      <c r="J35" s="23" t="e">
        <f t="shared" ca="1" si="30"/>
        <v>#N/A</v>
      </c>
      <c r="K35" s="23" t="e">
        <f t="shared" ca="1" si="30"/>
        <v>#N/A</v>
      </c>
      <c r="L35" s="23" t="e">
        <f t="shared" ca="1" si="30"/>
        <v>#N/A</v>
      </c>
      <c r="M35" s="23" t="e">
        <f t="shared" ca="1" si="30"/>
        <v>#N/A</v>
      </c>
      <c r="N35" s="23" t="e">
        <f t="shared" ca="1" si="30"/>
        <v>#N/A</v>
      </c>
      <c r="O35" s="23" t="e">
        <f t="shared" ca="1" si="30"/>
        <v>#N/A</v>
      </c>
    </row>
    <row r="36" spans="1:15" ht="15.6">
      <c r="A36" s="83"/>
      <c r="B36" s="86"/>
      <c r="C36" s="15" t="s">
        <v>85</v>
      </c>
      <c r="D36" s="23" t="e">
        <f ca="1">IF(D$6&gt;0,COUNTIFS(INDIRECT(D$4&amp;"!$ag$4:$ag$250"),"NO",INDIRECT(D$4&amp;"!$F$4:$F$250"),$C$1),NA())</f>
        <v>#N/A</v>
      </c>
      <c r="E36" s="23" t="e">
        <f t="shared" ref="E36:O36" ca="1" si="31">IF(E$6&gt;0,COUNTIFS(INDIRECT(E$4&amp;"!$ag$4:$ag$250"),"NO",INDIRECT(E$4&amp;"!$F$4:$F$250"),$C$1),NA())</f>
        <v>#N/A</v>
      </c>
      <c r="F36" s="23" t="e">
        <f t="shared" ca="1" si="31"/>
        <v>#N/A</v>
      </c>
      <c r="G36" s="23" t="e">
        <f t="shared" ca="1" si="31"/>
        <v>#N/A</v>
      </c>
      <c r="H36" s="23" t="e">
        <f t="shared" ca="1" si="31"/>
        <v>#N/A</v>
      </c>
      <c r="I36" s="23" t="e">
        <f t="shared" ca="1" si="31"/>
        <v>#N/A</v>
      </c>
      <c r="J36" s="23" t="e">
        <f t="shared" ca="1" si="31"/>
        <v>#N/A</v>
      </c>
      <c r="K36" s="23" t="e">
        <f t="shared" ca="1" si="31"/>
        <v>#N/A</v>
      </c>
      <c r="L36" s="23" t="e">
        <f t="shared" ca="1" si="31"/>
        <v>#N/A</v>
      </c>
      <c r="M36" s="23" t="e">
        <f t="shared" ca="1" si="31"/>
        <v>#N/A</v>
      </c>
      <c r="N36" s="23" t="e">
        <f t="shared" ca="1" si="31"/>
        <v>#N/A</v>
      </c>
      <c r="O36" s="23" t="e">
        <f t="shared" ca="1" si="31"/>
        <v>#N/A</v>
      </c>
    </row>
    <row r="37" spans="1:15" ht="15.6">
      <c r="A37" s="83"/>
      <c r="B37" s="86"/>
      <c r="C37" s="15" t="s">
        <v>86</v>
      </c>
      <c r="D37" s="23" t="e">
        <f ca="1">IF(D$6&gt;0,COUNTIFS(INDIRECT(D$4&amp;"!$ah$4:$ah$250"),"NO",INDIRECT(D$4&amp;"!$F$4:$F$250"),$C$1),NA())</f>
        <v>#N/A</v>
      </c>
      <c r="E37" s="23" t="e">
        <f t="shared" ref="E37:O37" ca="1" si="32">IF(E$6&gt;0,COUNTIFS(INDIRECT(E$4&amp;"!$ah$4:$ah$250"),"NO",INDIRECT(E$4&amp;"!$F$4:$F$250"),$C$1),NA())</f>
        <v>#N/A</v>
      </c>
      <c r="F37" s="23" t="e">
        <f t="shared" ca="1" si="32"/>
        <v>#N/A</v>
      </c>
      <c r="G37" s="23" t="e">
        <f t="shared" ca="1" si="32"/>
        <v>#N/A</v>
      </c>
      <c r="H37" s="23" t="e">
        <f t="shared" ca="1" si="32"/>
        <v>#N/A</v>
      </c>
      <c r="I37" s="23" t="e">
        <f t="shared" ca="1" si="32"/>
        <v>#N/A</v>
      </c>
      <c r="J37" s="23" t="e">
        <f t="shared" ca="1" si="32"/>
        <v>#N/A</v>
      </c>
      <c r="K37" s="23" t="e">
        <f t="shared" ca="1" si="32"/>
        <v>#N/A</v>
      </c>
      <c r="L37" s="23" t="e">
        <f t="shared" ca="1" si="32"/>
        <v>#N/A</v>
      </c>
      <c r="M37" s="23" t="e">
        <f t="shared" ca="1" si="32"/>
        <v>#N/A</v>
      </c>
      <c r="N37" s="23" t="e">
        <f t="shared" ca="1" si="32"/>
        <v>#N/A</v>
      </c>
      <c r="O37" s="23" t="e">
        <f t="shared" ca="1" si="32"/>
        <v>#N/A</v>
      </c>
    </row>
    <row r="38" spans="1:15" ht="43.2">
      <c r="A38" s="83"/>
      <c r="B38" s="86"/>
      <c r="C38" s="58" t="s">
        <v>87</v>
      </c>
      <c r="D38" s="23" t="e">
        <f ca="1">IF(D$6&gt;0,COUNTIFS(INDIRECT(D$4&amp;"!$ai$4:$ai$250"),"NO",INDIRECT(D$4&amp;"!$F$4:$F$250"),$C$1),NA())</f>
        <v>#N/A</v>
      </c>
      <c r="E38" s="23" t="e">
        <f t="shared" ref="E38:O38" ca="1" si="33">IF(E$6&gt;0,COUNTIFS(INDIRECT(E$4&amp;"!$ai$4:$ai$250"),"NO",INDIRECT(E$4&amp;"!$F$4:$F$250"),$C$1),NA())</f>
        <v>#N/A</v>
      </c>
      <c r="F38" s="23" t="e">
        <f t="shared" ca="1" si="33"/>
        <v>#N/A</v>
      </c>
      <c r="G38" s="23" t="e">
        <f t="shared" ca="1" si="33"/>
        <v>#N/A</v>
      </c>
      <c r="H38" s="23" t="e">
        <f t="shared" ca="1" si="33"/>
        <v>#N/A</v>
      </c>
      <c r="I38" s="23" t="e">
        <f t="shared" ca="1" si="33"/>
        <v>#N/A</v>
      </c>
      <c r="J38" s="23" t="e">
        <f t="shared" ca="1" si="33"/>
        <v>#N/A</v>
      </c>
      <c r="K38" s="23" t="e">
        <f t="shared" ca="1" si="33"/>
        <v>#N/A</v>
      </c>
      <c r="L38" s="23" t="e">
        <f t="shared" ca="1" si="33"/>
        <v>#N/A</v>
      </c>
      <c r="M38" s="23" t="e">
        <f t="shared" ca="1" si="33"/>
        <v>#N/A</v>
      </c>
      <c r="N38" s="23" t="e">
        <f t="shared" ca="1" si="33"/>
        <v>#N/A</v>
      </c>
      <c r="O38" s="23" t="e">
        <f t="shared" ca="1" si="33"/>
        <v>#N/A</v>
      </c>
    </row>
    <row r="39" spans="1:15" ht="28.8">
      <c r="A39" s="84"/>
      <c r="B39" s="86"/>
      <c r="C39" s="15" t="s">
        <v>88</v>
      </c>
      <c r="D39" s="23" t="e">
        <f ca="1">IF(D$6&gt;0,COUNTIFS(INDIRECT(D$4&amp;"!$aj$4:$aj$250"),"NO",INDIRECT(D$4&amp;"!$F$4:$F$250"),$C$1),NA())</f>
        <v>#N/A</v>
      </c>
      <c r="E39" s="23" t="e">
        <f t="shared" ref="E39:O39" ca="1" si="34">IF(E$6&gt;0,COUNTIFS(INDIRECT(E$4&amp;"!$aj$4:$aj$250"),"NO",INDIRECT(E$4&amp;"!$F$4:$F$250"),$C$1),NA())</f>
        <v>#N/A</v>
      </c>
      <c r="F39" s="23" t="e">
        <f t="shared" ca="1" si="34"/>
        <v>#N/A</v>
      </c>
      <c r="G39" s="23" t="e">
        <f t="shared" ca="1" si="34"/>
        <v>#N/A</v>
      </c>
      <c r="H39" s="23" t="e">
        <f t="shared" ca="1" si="34"/>
        <v>#N/A</v>
      </c>
      <c r="I39" s="23" t="e">
        <f t="shared" ca="1" si="34"/>
        <v>#N/A</v>
      </c>
      <c r="J39" s="23" t="e">
        <f t="shared" ca="1" si="34"/>
        <v>#N/A</v>
      </c>
      <c r="K39" s="23" t="e">
        <f t="shared" ca="1" si="34"/>
        <v>#N/A</v>
      </c>
      <c r="L39" s="23" t="e">
        <f t="shared" ca="1" si="34"/>
        <v>#N/A</v>
      </c>
      <c r="M39" s="23" t="e">
        <f t="shared" ca="1" si="34"/>
        <v>#N/A</v>
      </c>
      <c r="N39" s="23" t="e">
        <f t="shared" ca="1" si="34"/>
        <v>#N/A</v>
      </c>
      <c r="O39" s="23" t="e">
        <f t="shared" ca="1" si="34"/>
        <v>#N/A</v>
      </c>
    </row>
    <row r="40" spans="1:15" ht="57.6">
      <c r="A40" s="75" t="s">
        <v>89</v>
      </c>
      <c r="B40" s="75"/>
      <c r="C40" s="15" t="s">
        <v>90</v>
      </c>
      <c r="D40" s="23" t="e">
        <f ca="1">IF(D$6&gt;0,COUNTIFS(INDIRECT(D$4&amp;"!$ak$4:$ak$250"),"NO",INDIRECT(D$4&amp;"!$F$4:$F$250"),$C$1),NA())</f>
        <v>#N/A</v>
      </c>
      <c r="E40" s="23" t="e">
        <f t="shared" ref="E40:O40" ca="1" si="35">IF(E$6&gt;0,COUNTIFS(INDIRECT(E$4&amp;"!$ak$4:$ak$250"),"NO",INDIRECT(E$4&amp;"!$F$4:$F$250"),$C$1),NA())</f>
        <v>#N/A</v>
      </c>
      <c r="F40" s="23" t="e">
        <f t="shared" ca="1" si="35"/>
        <v>#N/A</v>
      </c>
      <c r="G40" s="23" t="e">
        <f t="shared" ca="1" si="35"/>
        <v>#N/A</v>
      </c>
      <c r="H40" s="23" t="e">
        <f t="shared" ca="1" si="35"/>
        <v>#N/A</v>
      </c>
      <c r="I40" s="23" t="e">
        <f t="shared" ca="1" si="35"/>
        <v>#N/A</v>
      </c>
      <c r="J40" s="23" t="e">
        <f t="shared" ca="1" si="35"/>
        <v>#N/A</v>
      </c>
      <c r="K40" s="23" t="e">
        <f t="shared" ca="1" si="35"/>
        <v>#N/A</v>
      </c>
      <c r="L40" s="23" t="e">
        <f t="shared" ca="1" si="35"/>
        <v>#N/A</v>
      </c>
      <c r="M40" s="23" t="e">
        <f t="shared" ca="1" si="35"/>
        <v>#N/A</v>
      </c>
      <c r="N40" s="23" t="e">
        <f t="shared" ca="1" si="35"/>
        <v>#N/A</v>
      </c>
      <c r="O40" s="23" t="e">
        <f t="shared" ca="1" si="35"/>
        <v>#N/A</v>
      </c>
    </row>
    <row r="41" spans="1:15" ht="43.2">
      <c r="A41" s="75"/>
      <c r="B41" s="75"/>
      <c r="C41" s="15" t="s">
        <v>91</v>
      </c>
      <c r="D41" s="23" t="e">
        <f ca="1">IF(D$6&gt;0,COUNTIFS(INDIRECT(D$4&amp;"!$al$4:$al$250"),"NO",INDIRECT(D$4&amp;"!$F$4:$F$250"),$C$1),NA())</f>
        <v>#N/A</v>
      </c>
      <c r="E41" s="23" t="e">
        <f t="shared" ref="E41:O41" ca="1" si="36">IF(E$6&gt;0,COUNTIFS(INDIRECT(E$4&amp;"!$al$4:$al$250"),"NO",INDIRECT(E$4&amp;"!$F$4:$F$250"),$C$1),NA())</f>
        <v>#N/A</v>
      </c>
      <c r="F41" s="23" t="e">
        <f t="shared" ca="1" si="36"/>
        <v>#N/A</v>
      </c>
      <c r="G41" s="23" t="e">
        <f t="shared" ca="1" si="36"/>
        <v>#N/A</v>
      </c>
      <c r="H41" s="23" t="e">
        <f t="shared" ca="1" si="36"/>
        <v>#N/A</v>
      </c>
      <c r="I41" s="23" t="e">
        <f t="shared" ca="1" si="36"/>
        <v>#N/A</v>
      </c>
      <c r="J41" s="23" t="e">
        <f t="shared" ca="1" si="36"/>
        <v>#N/A</v>
      </c>
      <c r="K41" s="23" t="e">
        <f t="shared" ca="1" si="36"/>
        <v>#N/A</v>
      </c>
      <c r="L41" s="23" t="e">
        <f t="shared" ca="1" si="36"/>
        <v>#N/A</v>
      </c>
      <c r="M41" s="23" t="e">
        <f t="shared" ca="1" si="36"/>
        <v>#N/A</v>
      </c>
      <c r="N41" s="23" t="e">
        <f t="shared" ca="1" si="36"/>
        <v>#N/A</v>
      </c>
      <c r="O41" s="23" t="e">
        <f t="shared" ca="1" si="36"/>
        <v>#N/A</v>
      </c>
    </row>
    <row r="43" spans="1:15">
      <c r="A43" s="12" t="str">
        <f>"PPE Compliance for Time Block: "&amp;$C$1</f>
        <v xml:space="preserve">PPE Compliance for Time Block: </v>
      </c>
    </row>
    <row r="44" spans="1:15">
      <c r="A44" s="12" t="str">
        <f>"Average # Failures per Audit for Time Block: "&amp;$C$1</f>
        <v xml:space="preserve">Average # Failures per Audit for Time Block: </v>
      </c>
      <c r="C44" s="38" t="str">
        <f>IF(ISBLANK(INSTRUCTIONS!$B$19)=TRUE,"GOAL RATE: ","GOAL RATE: "&amp;TEXT(INSTRUCTIONS!$B$19,"0%"))</f>
        <v xml:space="preserve">GOAL RATE: </v>
      </c>
      <c r="D44" s="39" t="e">
        <f>IF(ISBLANK(INSTRUCTIONS!$B$19)=TRUE,NA(),INSTRUCTIONS!$B$19)</f>
        <v>#N/A</v>
      </c>
      <c r="E44" s="39" t="e">
        <f>IF(ISBLANK(INSTRUCTIONS!$B$19)=TRUE,NA(),INSTRUCTIONS!$B$19)</f>
        <v>#N/A</v>
      </c>
      <c r="F44" s="39" t="e">
        <f>IF(ISBLANK(INSTRUCTIONS!$B$19)=TRUE,NA(),INSTRUCTIONS!$B$19)</f>
        <v>#N/A</v>
      </c>
      <c r="G44" s="39" t="e">
        <f>IF(ISBLANK(INSTRUCTIONS!$B$19)=TRUE,NA(),INSTRUCTIONS!$B$19)</f>
        <v>#N/A</v>
      </c>
      <c r="H44" s="39" t="e">
        <f>IF(ISBLANK(INSTRUCTIONS!$B$19)=TRUE,NA(),INSTRUCTIONS!$B$19)</f>
        <v>#N/A</v>
      </c>
      <c r="I44" s="39" t="e">
        <f>IF(ISBLANK(INSTRUCTIONS!$B$19)=TRUE,NA(),INSTRUCTIONS!$B$19)</f>
        <v>#N/A</v>
      </c>
      <c r="J44" s="39" t="e">
        <f>IF(ISBLANK(INSTRUCTIONS!$B$19)=TRUE,NA(),INSTRUCTIONS!$B$19)</f>
        <v>#N/A</v>
      </c>
      <c r="K44" s="39" t="e">
        <f>IF(ISBLANK(INSTRUCTIONS!$B$19)=TRUE,NA(),INSTRUCTIONS!$B$19)</f>
        <v>#N/A</v>
      </c>
      <c r="L44" s="39" t="e">
        <f>IF(ISBLANK(INSTRUCTIONS!$B$19)=TRUE,NA(),INSTRUCTIONS!$B$19)</f>
        <v>#N/A</v>
      </c>
      <c r="M44" s="39" t="e">
        <f>IF(ISBLANK(INSTRUCTIONS!$B$19)=TRUE,NA(),INSTRUCTIONS!$B$19)</f>
        <v>#N/A</v>
      </c>
      <c r="N44" s="39" t="e">
        <f>IF(ISBLANK(INSTRUCTIONS!$B$19)=TRUE,NA(),INSTRUCTIONS!$B$19)</f>
        <v>#N/A</v>
      </c>
      <c r="O44" s="39" t="e">
        <f>IF(ISBLANK(INSTRUCTIONS!$B$19)=TRUE,NA(),INSTRUCTIONS!$B$19)</f>
        <v>#N/A</v>
      </c>
    </row>
    <row r="58" spans="1:13" ht="15" thickBot="1"/>
    <row r="59" spans="1:13" ht="15" hidden="1" thickBot="1">
      <c r="D59" s="91" t="e">
        <f>INDEX($D$4:$O$4,MATCH($D$60,month_list,0))</f>
        <v>#N/A</v>
      </c>
      <c r="E59" s="91"/>
      <c r="F59" s="91"/>
      <c r="G59" s="91"/>
      <c r="H59" s="91"/>
      <c r="I59" s="91" t="e">
        <f>INDEX($D$4:$O$4,MATCH($I$60,month_list,0))</f>
        <v>#N/A</v>
      </c>
      <c r="J59" s="91"/>
      <c r="K59" s="91"/>
      <c r="L59" s="91"/>
      <c r="M59" s="91"/>
    </row>
    <row r="60" spans="1:13" ht="24" thickBot="1">
      <c r="A60" s="92" t="s">
        <v>92</v>
      </c>
      <c r="B60" s="92"/>
      <c r="C60" s="92"/>
      <c r="D60" s="93"/>
      <c r="E60" s="94"/>
      <c r="F60" s="94"/>
      <c r="G60" s="94"/>
      <c r="H60" s="95"/>
      <c r="I60" s="93"/>
      <c r="J60" s="94"/>
      <c r="K60" s="94"/>
      <c r="L60" s="94"/>
      <c r="M60" s="95"/>
    </row>
    <row r="61" spans="1:13">
      <c r="A61" s="88" t="s">
        <v>93</v>
      </c>
      <c r="B61" s="88"/>
      <c r="C61" s="41" t="s">
        <v>94</v>
      </c>
      <c r="D61" s="42" t="str">
        <f>IF($D$60="","",D60)</f>
        <v/>
      </c>
      <c r="E61" s="42" t="str">
        <f>IF($D$60="","",D62+1)</f>
        <v/>
      </c>
      <c r="F61" s="42" t="str">
        <f>IF($D$60="","",E62+1)</f>
        <v/>
      </c>
      <c r="G61" s="42" t="str">
        <f>IF($D$60="","",F62+1)</f>
        <v/>
      </c>
      <c r="H61" s="42" t="str">
        <f>IF($D$60="","",G62+1)</f>
        <v/>
      </c>
      <c r="I61" s="42" t="str">
        <f>IF($I$60="","",I60)</f>
        <v/>
      </c>
      <c r="J61" s="42" t="str">
        <f>IF($I$60="","",I62+1)</f>
        <v/>
      </c>
      <c r="K61" s="42" t="str">
        <f>IF($I$60="","",J62+1)</f>
        <v/>
      </c>
      <c r="L61" s="42" t="str">
        <f>IF($I$60="","",K62+1)</f>
        <v/>
      </c>
      <c r="M61" s="42" t="str">
        <f>IF($I$60="","",L62+1)</f>
        <v/>
      </c>
    </row>
    <row r="62" spans="1:13">
      <c r="A62" s="88"/>
      <c r="B62" s="88"/>
      <c r="C62" s="41" t="s">
        <v>95</v>
      </c>
      <c r="D62" s="43" t="str">
        <f>IF($D$60="","",D60+(7-WEEKDAY(D60)))</f>
        <v/>
      </c>
      <c r="E62" s="43" t="str">
        <f>IF($D$60="","",D62+6)</f>
        <v/>
      </c>
      <c r="F62" s="43" t="str">
        <f>IF($D$60="","",E62+6)</f>
        <v/>
      </c>
      <c r="G62" s="43" t="str">
        <f>IF($D$60="","",F62+6)</f>
        <v/>
      </c>
      <c r="H62" s="43" t="str">
        <f>IF($D$60="","",EOMONTH(D61,0))</f>
        <v/>
      </c>
      <c r="I62" s="43" t="str">
        <f>IF($I$60="","",I60+(7-WEEKDAY(I60)))</f>
        <v/>
      </c>
      <c r="J62" s="43" t="str">
        <f>IF($I$60="","",I62+6)</f>
        <v/>
      </c>
      <c r="K62" s="43" t="str">
        <f>IF($I$60="","",J62+6)</f>
        <v/>
      </c>
      <c r="L62" s="43" t="str">
        <f>IF($I$60="","",K62+6)</f>
        <v/>
      </c>
      <c r="M62" s="43" t="str">
        <f>IF($I$60="","",EOMONTH(I61,0))</f>
        <v/>
      </c>
    </row>
    <row r="63" spans="1:13">
      <c r="A63" s="89" t="s">
        <v>46</v>
      </c>
      <c r="B63" s="90"/>
      <c r="C63" s="15" t="s">
        <v>47</v>
      </c>
      <c r="D63" s="18" t="e">
        <f ca="1">COUNTIFS(INDIRECT($D$59&amp;"!$AM$4:$AM$250"),"&gt;=0",INDIRECT($D$59&amp;"!$E$4:$E$250"),"&lt;="&amp;D$62,INDIRECT($D$59&amp;"!$E$4:$E$250"),"&gt;="&amp;D$61,INDIRECT($D$59&amp;"!$F$4:$F$250"),$C$1)</f>
        <v>#N/A</v>
      </c>
      <c r="E63" s="18" t="e">
        <f ca="1">COUNTIFS(INDIRECT($D$59&amp;"!$AM$4:$AM$250"),"&gt;=0",INDIRECT($D$59&amp;"!$E$4:$E$250"),"&lt;="&amp;E$62,INDIRECT($D$59&amp;"!$E$4:$E$250"),"&gt;="&amp;E$61,INDIRECT($D$59&amp;"!$F$4:$F$250"),$C$1)</f>
        <v>#N/A</v>
      </c>
      <c r="F63" s="18" t="e">
        <f ca="1">COUNTIFS(INDIRECT($D$59&amp;"!$AM$4:$AM$250"),"&gt;=0",INDIRECT($D$59&amp;"!$E$4:$E$250"),"&lt;="&amp;F$62,INDIRECT($D$59&amp;"!$E$4:$E$250"),"&gt;="&amp;F$61,INDIRECT($D$59&amp;"!$F$4:$F$250"),$C$1)</f>
        <v>#N/A</v>
      </c>
      <c r="G63" s="18" t="e">
        <f ca="1">COUNTIFS(INDIRECT($D$59&amp;"!$AM$4:$AM$250"),"&gt;=0",INDIRECT($D$59&amp;"!$E$4:$E$250"),"&lt;="&amp;G$62,INDIRECT($D$59&amp;"!$E$4:$E$250"),"&gt;="&amp;G$61,INDIRECT($D$59&amp;"!$F$4:$F$250"),$C$1)</f>
        <v>#N/A</v>
      </c>
      <c r="H63" s="18" t="e">
        <f ca="1">COUNTIFS(INDIRECT($D$59&amp;"!$AM$4:$AM$250"),"&gt;=0",INDIRECT($D$59&amp;"!$E$4:$E$250"),"&lt;="&amp;H$62,INDIRECT($D$59&amp;"!$E$4:$E$250"),"&gt;="&amp;H$61,INDIRECT($D$59&amp;"!$F$4:$F$250"),$C$1)</f>
        <v>#N/A</v>
      </c>
      <c r="I63" s="18" t="e">
        <f ca="1">COUNTIFS(INDIRECT($I$59&amp;"!$AM$4:$AM$250"),"&gt;=0",INDIRECT($I$59&amp;"!$E$4:$E$250"),"&lt;="&amp;I$62,INDIRECT($I$59&amp;"!$E$4:$E$250"),"&gt;="&amp;I$61,INDIRECT($I$59&amp;"!$F$4:$F$250"),$C$1)</f>
        <v>#N/A</v>
      </c>
      <c r="J63" s="18" t="e">
        <f ca="1">COUNTIFS(INDIRECT($I$59&amp;"!$AM$4:$AM$250"),"&gt;=0",INDIRECT($I$59&amp;"!$E$4:$E$250"),"&lt;="&amp;J$62,INDIRECT($I$59&amp;"!$E$4:$E$250"),"&gt;="&amp;J$61,INDIRECT($I$59&amp;"!$F$4:$F$250"),$C$1)</f>
        <v>#N/A</v>
      </c>
      <c r="K63" s="18" t="e">
        <f ca="1">COUNTIFS(INDIRECT($I$59&amp;"!$AM$4:$AM$250"),"&gt;=0",INDIRECT($I$59&amp;"!$E$4:$E$250"),"&lt;="&amp;K$62,INDIRECT($I$59&amp;"!$E$4:$E$250"),"&gt;="&amp;K$61,INDIRECT($I$59&amp;"!$F$4:$F$250"),$C$1)</f>
        <v>#N/A</v>
      </c>
      <c r="L63" s="18" t="e">
        <f ca="1">COUNTIFS(INDIRECT($I$59&amp;"!$AM$4:$AM$250"),"&gt;=0",INDIRECT($I$59&amp;"!$E$4:$E$250"),"&lt;="&amp;L$62,INDIRECT($I$59&amp;"!$E$4:$E$250"),"&gt;="&amp;L$61,INDIRECT($I$59&amp;"!$F$4:$F$250"),$C$1)</f>
        <v>#N/A</v>
      </c>
      <c r="M63" s="18" t="e">
        <f ca="1">COUNTIFS(INDIRECT($I$59&amp;"!$AM$4:$AM$250"),"&gt;=0",INDIRECT($I$59&amp;"!$E$4:$E$250"),"&lt;="&amp;M$62,INDIRECT($I$59&amp;"!$E$4:$E$250"),"&gt;="&amp;M$61,INDIRECT($I$59&amp;"!$F$4:$F$250"),$C$1)</f>
        <v>#N/A</v>
      </c>
    </row>
    <row r="64" spans="1:13">
      <c r="A64" s="90"/>
      <c r="B64" s="90"/>
      <c r="C64" s="15" t="s">
        <v>48</v>
      </c>
      <c r="D64" s="18" t="e">
        <f ca="1">COUNTIFS(INDIRECT($D$59&amp;"!$AM$4:$AM$250"),"=0",INDIRECT($D$59&amp;"!$E$4:$E$250"),"&lt;="&amp;D$62,INDIRECT($D$59&amp;"!$E$4:$E$250"),"&gt;="&amp;D$61,INDIRECT($D$59&amp;"!$F$4:$F$250"),$C$1)</f>
        <v>#N/A</v>
      </c>
      <c r="E64" s="18" t="e">
        <f ca="1">COUNTIFS(INDIRECT($D$59&amp;"!$AM$4:$AM$250"),"=0",INDIRECT($D$59&amp;"!$E$4:$E$250"),"&lt;="&amp;E$62,INDIRECT($D$59&amp;"!$E$4:$E$250"),"&gt;="&amp;E$61,INDIRECT($D$59&amp;"!$F$4:$F$250"),$C$1)</f>
        <v>#N/A</v>
      </c>
      <c r="F64" s="18" t="e">
        <f ca="1">COUNTIFS(INDIRECT($D$59&amp;"!$AM$4:$AM$250"),"=0",INDIRECT($D$59&amp;"!$E$4:$E$250"),"&lt;="&amp;F$62,INDIRECT($D$59&amp;"!$E$4:$E$250"),"&gt;="&amp;F$61,INDIRECT($D$59&amp;"!$F$4:$F$250"),$C$1)</f>
        <v>#N/A</v>
      </c>
      <c r="G64" s="18" t="e">
        <f ca="1">COUNTIFS(INDIRECT($D$59&amp;"!$AM$4:$AM$250"),"=0",INDIRECT($D$59&amp;"!$E$4:$E$250"),"&lt;="&amp;G$62,INDIRECT($D$59&amp;"!$E$4:$E$250"),"&gt;="&amp;G$61,INDIRECT($D$59&amp;"!$F$4:$F$250"),$C$1)</f>
        <v>#N/A</v>
      </c>
      <c r="H64" s="18" t="e">
        <f ca="1">COUNTIFS(INDIRECT($D$59&amp;"!$AM$4:$AM$250"),"=0",INDIRECT($D$59&amp;"!$E$4:$E$250"),"&lt;="&amp;H$62,INDIRECT($D$59&amp;"!$E$4:$E$250"),"&gt;="&amp;H$61,INDIRECT($D$59&amp;"!$F$4:$F$250"),$C$1)</f>
        <v>#N/A</v>
      </c>
      <c r="I64" s="18" t="e">
        <f ca="1">COUNTIFS(INDIRECT($I$59&amp;"!$AM$4:$AM$250"),"=0",INDIRECT($I$59&amp;"!$E$4:$E$250"),"&lt;="&amp;I$62,INDIRECT($I$59&amp;"!$E$4:$E$250"),"&gt;="&amp;I$61,INDIRECT($I$59&amp;"!$F$4:$F$250"),$C$1)</f>
        <v>#N/A</v>
      </c>
      <c r="J64" s="18" t="e">
        <f ca="1">COUNTIFS(INDIRECT($I$59&amp;"!$AM$4:$AM$250"),"=0",INDIRECT($I$59&amp;"!$E$4:$E$250"),"&lt;="&amp;J$62,INDIRECT($I$59&amp;"!$E$4:$E$250"),"&gt;="&amp;J$61,INDIRECT($I$59&amp;"!$F$4:$F$250"),$C$1)</f>
        <v>#N/A</v>
      </c>
      <c r="K64" s="18" t="e">
        <f ca="1">COUNTIFS(INDIRECT($I$59&amp;"!$AM$4:$AM$250"),"=0",INDIRECT($I$59&amp;"!$E$4:$E$250"),"&lt;="&amp;K$62,INDIRECT($I$59&amp;"!$E$4:$E$250"),"&gt;="&amp;K$61,INDIRECT($I$59&amp;"!$F$4:$F$250"),$C$1)</f>
        <v>#N/A</v>
      </c>
      <c r="L64" s="18" t="e">
        <f ca="1">COUNTIFS(INDIRECT($I$59&amp;"!$AM$4:$AM$250"),"=0",INDIRECT($I$59&amp;"!$E$4:$E$250"),"&lt;="&amp;L$62,INDIRECT($I$59&amp;"!$E$4:$E$250"),"&gt;="&amp;L$61,INDIRECT($I$59&amp;"!$F$4:$F$250"),$C$1)</f>
        <v>#N/A</v>
      </c>
      <c r="M64" s="18" t="e">
        <f ca="1">COUNTIFS(INDIRECT($I$59&amp;"!$AM$4:$AM$250"),"=0",INDIRECT($I$59&amp;"!$E$4:$E$250"),"&lt;="&amp;M$62,INDIRECT($I$59&amp;"!$E$4:$E$250"),"&gt;="&amp;M$61,INDIRECT($I$59&amp;"!$F$4:$F$250"),$C$1)</f>
        <v>#N/A</v>
      </c>
    </row>
    <row r="65" spans="1:13" ht="15.6">
      <c r="A65" s="90"/>
      <c r="B65" s="90"/>
      <c r="C65" s="19" t="s">
        <v>49</v>
      </c>
      <c r="D65" s="20" t="e">
        <f ca="1">IFERROR(D64/D63,NA())</f>
        <v>#N/A</v>
      </c>
      <c r="E65" s="20" t="e">
        <f t="shared" ref="E65:M65" ca="1" si="37">IFERROR(E64/E63,NA())</f>
        <v>#N/A</v>
      </c>
      <c r="F65" s="20" t="e">
        <f t="shared" ca="1" si="37"/>
        <v>#N/A</v>
      </c>
      <c r="G65" s="20" t="e">
        <f t="shared" ca="1" si="37"/>
        <v>#N/A</v>
      </c>
      <c r="H65" s="20" t="e">
        <f t="shared" ca="1" si="37"/>
        <v>#N/A</v>
      </c>
      <c r="I65" s="20" t="e">
        <f t="shared" ca="1" si="37"/>
        <v>#N/A</v>
      </c>
      <c r="J65" s="20" t="e">
        <f t="shared" ca="1" si="37"/>
        <v>#N/A</v>
      </c>
      <c r="K65" s="20" t="e">
        <f t="shared" ca="1" si="37"/>
        <v>#N/A</v>
      </c>
      <c r="L65" s="20" t="e">
        <f t="shared" ca="1" si="37"/>
        <v>#N/A</v>
      </c>
      <c r="M65" s="20" t="e">
        <f t="shared" ca="1" si="37"/>
        <v>#N/A</v>
      </c>
    </row>
    <row r="66" spans="1:13" ht="15.6">
      <c r="A66" s="90"/>
      <c r="B66" s="90"/>
      <c r="C66" s="21" t="s">
        <v>50</v>
      </c>
      <c r="D66" s="22" t="e">
        <f ca="1">IFERROR(AVERAGEIFS(INDIRECT($D$59&amp;"!$AM$4:$AM$250"),INDIRECT($D$59&amp;"!$E$4:$E$250"),"&lt;="&amp;D62,INDIRECT($D$59&amp;"!$E$4:$E$250"),"&gt;="&amp;D61,INDIRECT($D$59&amp;"!$F$4:$F$250"),$C$1),NA())</f>
        <v>#N/A</v>
      </c>
      <c r="E66" s="22" t="e">
        <f ca="1">IFERROR(AVERAGEIFS(INDIRECT($D$59&amp;"!$AM$4:$AM$250"),INDIRECT($D$59&amp;"!$E$4:$E$250"),"&lt;="&amp;E62,INDIRECT($D$59&amp;"!$E$4:$E$250"),"&gt;="&amp;E61,INDIRECT($D$59&amp;"!$F$4:$F$250"),$C$1),NA())</f>
        <v>#N/A</v>
      </c>
      <c r="F66" s="22" t="e">
        <f ca="1">IFERROR(AVERAGEIFS(INDIRECT($D$59&amp;"!$AM$4:$AM$250"),INDIRECT($D$59&amp;"!$E$4:$E$250"),"&lt;="&amp;F62,INDIRECT($D$59&amp;"!$E$4:$E$250"),"&gt;="&amp;F61,INDIRECT($D$59&amp;"!$F$4:$F$250"),$C$1),NA())</f>
        <v>#N/A</v>
      </c>
      <c r="G66" s="22" t="e">
        <f ca="1">IFERROR(AVERAGEIFS(INDIRECT($D$59&amp;"!$AM$4:$AM$250"),INDIRECT($D$59&amp;"!$E$4:$E$250"),"&lt;="&amp;G62,INDIRECT($D$59&amp;"!$E$4:$E$250"),"&gt;="&amp;G61,INDIRECT($D$59&amp;"!$F$4:$F$250"),$C$1),NA())</f>
        <v>#N/A</v>
      </c>
      <c r="H66" s="22" t="e">
        <f ca="1">IFERROR(AVERAGEIFS(INDIRECT($D$59&amp;"!$AM$4:$AM$250"),INDIRECT($D$59&amp;"!$E$4:$E$250"),"&lt;="&amp;H62,INDIRECT($D$59&amp;"!$E$4:$E$250"),"&gt;="&amp;H61,INDIRECT($D$59&amp;"!$F$4:$F$250"),$C$1),NA())</f>
        <v>#N/A</v>
      </c>
      <c r="I66" s="22" t="e">
        <f ca="1">IFERROR(AVERAGEIFS(INDIRECT($I$59&amp;"!$AM$4:$AM$250"),INDIRECT($I$59&amp;"!$E$4:$E$250"),"&lt;="&amp;I62,INDIRECT($I$59&amp;"!$E$4:$E$250"),"&gt;="&amp;I61,INDIRECT($I$59&amp;"!$F$4:$F$250"),$C$1),NA())</f>
        <v>#N/A</v>
      </c>
      <c r="J66" s="22" t="e">
        <f ca="1">IFERROR(AVERAGEIFS(INDIRECT($I$59&amp;"!$AM$4:$AM$250"),INDIRECT($I$59&amp;"!$E$4:$E$250"),"&lt;="&amp;J62,INDIRECT($I$59&amp;"!$E$4:$E$250"),"&gt;="&amp;J61,INDIRECT($I$59&amp;"!$F$4:$F$250"),$C$1),NA())</f>
        <v>#N/A</v>
      </c>
      <c r="K66" s="22" t="e">
        <f ca="1">IFERROR(AVERAGEIFS(INDIRECT($I$59&amp;"!$AM$4:$AM$250"),INDIRECT($I$59&amp;"!$E$4:$E$250"),"&lt;="&amp;K62,INDIRECT($I$59&amp;"!$E$4:$E$250"),"&gt;="&amp;K61,INDIRECT($I$59&amp;"!$F$4:$F$250"),$C$1),NA())</f>
        <v>#N/A</v>
      </c>
      <c r="L66" s="22" t="e">
        <f ca="1">IFERROR(AVERAGEIFS(INDIRECT($I$59&amp;"!$AM$4:$AM$250"),INDIRECT($I$59&amp;"!$E$4:$E$250"),"&lt;="&amp;L62,INDIRECT($I$59&amp;"!$E$4:$E$250"),"&gt;="&amp;L61,INDIRECT($I$59&amp;"!$F$4:$F$250"),$C$1),NA())</f>
        <v>#N/A</v>
      </c>
      <c r="M66" s="22" t="e">
        <f ca="1">IFERROR(AVERAGEIFS(INDIRECT($I$59&amp;"!$AM$4:$AM$250"),INDIRECT($I$59&amp;"!$E$4:$E$250"),"&lt;="&amp;M62,INDIRECT($I$59&amp;"!$E$4:$E$250"),"&gt;="&amp;M61,INDIRECT($I$59&amp;"!$F$4:$F$250"),$C$1),NA())</f>
        <v>#N/A</v>
      </c>
    </row>
    <row r="67" spans="1:13" ht="28.95" customHeight="1">
      <c r="A67" s="76" t="s">
        <v>51</v>
      </c>
      <c r="B67" s="77"/>
      <c r="C67" s="15" t="s">
        <v>52</v>
      </c>
      <c r="D67" s="44" t="e">
        <f ca="1">IF(D$63&gt;0,COUNTIFS(INDIRECT($D$59&amp;"!$g$4:$g$250"),"NO",INDIRECT($D$59&amp;"!$E$4:$E$250"),"&lt;="&amp;D$62,INDIRECT($D$59&amp;"!$E$4:$E$250"),"&gt;="&amp;D$61,INDIRECT($D$59&amp;"!$F$4:$F$250"),$C$1),NA())</f>
        <v>#N/A</v>
      </c>
      <c r="E67" s="44" t="e">
        <f ca="1">IF(E$63&gt;0,COUNTIFS(INDIRECT($D$59&amp;"!$g$4:$g$250"),"NO",INDIRECT($D$59&amp;"!$E$4:$E$250"),"&lt;="&amp;E$62,INDIRECT($D$59&amp;"!$E$4:$E$250"),"&gt;="&amp;E$61,INDIRECT($D$59&amp;"!$F$4:$F$250"),$C$1),NA())</f>
        <v>#N/A</v>
      </c>
      <c r="F67" s="44" t="e">
        <f ca="1">IF(F$63&gt;0,COUNTIFS(INDIRECT($D$59&amp;"!$g$4:$g$250"),"NO",INDIRECT($D$59&amp;"!$E$4:$E$250"),"&lt;="&amp;F$62,INDIRECT($D$59&amp;"!$E$4:$E$250"),"&gt;="&amp;F$61,INDIRECT($D$59&amp;"!$F$4:$F$250"),$C$1),NA())</f>
        <v>#N/A</v>
      </c>
      <c r="G67" s="44" t="e">
        <f ca="1">IF(G$63&gt;0,COUNTIFS(INDIRECT($D$59&amp;"!$g$4:$g$250"),"NO",INDIRECT($D$59&amp;"!$E$4:$E$250"),"&lt;="&amp;G$62,INDIRECT($D$59&amp;"!$E$4:$E$250"),"&gt;="&amp;G$61,INDIRECT($D$59&amp;"!$F$4:$F$250"),$C$1),NA())</f>
        <v>#N/A</v>
      </c>
      <c r="H67" s="44" t="e">
        <f ca="1">IF(H$63&gt;0,COUNTIFS(INDIRECT($D$59&amp;"!$g$4:$g$250"),"NO",INDIRECT($D$59&amp;"!$E$4:$E$250"),"&lt;="&amp;H$62,INDIRECT($D$59&amp;"!$E$4:$E$250"),"&gt;="&amp;H$61,INDIRECT($D$59&amp;"!$F$4:$F$250"),$C$1),NA())</f>
        <v>#N/A</v>
      </c>
      <c r="I67" s="44" t="e">
        <f ca="1">IF(I$63&gt;0,COUNTIFS(INDIRECT($I$59&amp;"!$g$4:$g$250"),"NO",INDIRECT($I$59&amp;"!$E$4:$E$250"),"&lt;="&amp;I$62,INDIRECT($I$59&amp;"!$E$4:$E$250"),"&gt;="&amp;I$61,INDIRECT($I$59&amp;"!$F$4:$F$250"),$C$1),NA())</f>
        <v>#N/A</v>
      </c>
      <c r="J67" s="44" t="e">
        <f ca="1">IF(J$63&gt;0,COUNTIFS(INDIRECT($I$59&amp;"!$g$4:$g$250"),"NO",INDIRECT($I$59&amp;"!$E$4:$E$250"),"&lt;="&amp;J$62,INDIRECT($I$59&amp;"!$E$4:$E$250"),"&gt;="&amp;J$61,INDIRECT($I$59&amp;"!$F$4:$F$250"),$C$1),NA())</f>
        <v>#N/A</v>
      </c>
      <c r="K67" s="44" t="e">
        <f ca="1">IF(K$63&gt;0,COUNTIFS(INDIRECT($I$59&amp;"!$g$4:$g$250"),"NO",INDIRECT($I$59&amp;"!$E$4:$E$250"),"&lt;="&amp;K$62,INDIRECT($I$59&amp;"!$E$4:$E$250"),"&gt;="&amp;K$61,INDIRECT($I$59&amp;"!$F$4:$F$250"),$C$1),NA())</f>
        <v>#N/A</v>
      </c>
      <c r="L67" s="44" t="e">
        <f ca="1">IF(L$63&gt;0,COUNTIFS(INDIRECT($I$59&amp;"!$g$4:$g$250"),"NO",INDIRECT($I$59&amp;"!$E$4:$E$250"),"&lt;="&amp;L$62,INDIRECT($I$59&amp;"!$E$4:$E$250"),"&gt;="&amp;L$61,INDIRECT($I$59&amp;"!$F$4:$F$250"),$C$1),NA())</f>
        <v>#N/A</v>
      </c>
      <c r="M67" s="44" t="e">
        <f ca="1">IF(M$63&gt;0,COUNTIFS(INDIRECT($I$59&amp;"!$g$4:$g$250"),"NO",INDIRECT($I$59&amp;"!$E$4:$E$250"),"&lt;="&amp;M$62,INDIRECT($I$59&amp;"!$E$4:$E$250"),"&gt;="&amp;M$61,INDIRECT($I$59&amp;"!$F$4:$F$250"),$C$1),NA())</f>
        <v>#N/A</v>
      </c>
    </row>
    <row r="68" spans="1:13" ht="43.2">
      <c r="A68" s="78"/>
      <c r="B68" s="79"/>
      <c r="C68" s="15" t="s">
        <v>53</v>
      </c>
      <c r="D68" s="44" t="e">
        <f ca="1">IF(D$63&gt;0,COUNTIFS(INDIRECT($D$59&amp;"!$h$4:$h$250"),"NO",INDIRECT($D$59&amp;"!$E$4:$E$250"),"&lt;="&amp;D$62,INDIRECT($D$59&amp;"!$E$4:$E$250"),"&gt;="&amp;D$61,INDIRECT($D$59&amp;"!$F$4:$F$250"),$C$1),NA())</f>
        <v>#N/A</v>
      </c>
      <c r="E68" s="44" t="e">
        <f ca="1">IF(E$63&gt;0,COUNTIFS(INDIRECT($D$59&amp;"!$h$4:$h$250"),"NO",INDIRECT($D$59&amp;"!$E$4:$E$250"),"&lt;="&amp;E$62,INDIRECT($D$59&amp;"!$E$4:$E$250"),"&gt;="&amp;E$61,INDIRECT($D$59&amp;"!$F$4:$F$250"),$C$1),NA())</f>
        <v>#N/A</v>
      </c>
      <c r="F68" s="44" t="e">
        <f ca="1">IF(F$63&gt;0,COUNTIFS(INDIRECT($D$59&amp;"!$h$4:$h$250"),"NO",INDIRECT($D$59&amp;"!$E$4:$E$250"),"&lt;="&amp;F$62,INDIRECT($D$59&amp;"!$E$4:$E$250"),"&gt;="&amp;F$61,INDIRECT($D$59&amp;"!$F$4:$F$250"),$C$1),NA())</f>
        <v>#N/A</v>
      </c>
      <c r="G68" s="44" t="e">
        <f ca="1">IF(G$63&gt;0,COUNTIFS(INDIRECT($D$59&amp;"!$h$4:$h$250"),"NO",INDIRECT($D$59&amp;"!$E$4:$E$250"),"&lt;="&amp;G$62,INDIRECT($D$59&amp;"!$E$4:$E$250"),"&gt;="&amp;G$61,INDIRECT($D$59&amp;"!$F$4:$F$250"),$C$1),NA())</f>
        <v>#N/A</v>
      </c>
      <c r="H68" s="44" t="e">
        <f ca="1">IF(H$63&gt;0,COUNTIFS(INDIRECT($D$59&amp;"!$h$4:$h$250"),"NO",INDIRECT($D$59&amp;"!$E$4:$E$250"),"&lt;="&amp;H$62,INDIRECT($D$59&amp;"!$E$4:$E$250"),"&gt;="&amp;H$61,INDIRECT($D$59&amp;"!$F$4:$F$250"),$C$1),NA())</f>
        <v>#N/A</v>
      </c>
      <c r="I68" s="44" t="e">
        <f ca="1">IF(I$63&gt;0,COUNTIFS(INDIRECT($I$59&amp;"!$h$4:$h$250"),"NO",INDIRECT($I$59&amp;"!$E$4:$E$250"),"&lt;="&amp;I$62,INDIRECT($I$59&amp;"!$E$4:$E$250"),"&gt;="&amp;I$61,INDIRECT($I$59&amp;"!$F$4:$F$250"),$C$1),NA())</f>
        <v>#N/A</v>
      </c>
      <c r="J68" s="44" t="e">
        <f ca="1">IF(J$63&gt;0,COUNTIFS(INDIRECT($I$59&amp;"!$h$4:$h$250"),"NO",INDIRECT($I$59&amp;"!$E$4:$E$250"),"&lt;="&amp;J$62,INDIRECT($I$59&amp;"!$E$4:$E$250"),"&gt;="&amp;J$61,INDIRECT($I$59&amp;"!$F$4:$F$250"),$C$1),NA())</f>
        <v>#N/A</v>
      </c>
      <c r="K68" s="44" t="e">
        <f ca="1">IF(K$63&gt;0,COUNTIFS(INDIRECT($I$59&amp;"!$h$4:$h$250"),"NO",INDIRECT($I$59&amp;"!$E$4:$E$250"),"&lt;="&amp;K$62,INDIRECT($I$59&amp;"!$E$4:$E$250"),"&gt;="&amp;K$61,INDIRECT($I$59&amp;"!$F$4:$F$250"),$C$1),NA())</f>
        <v>#N/A</v>
      </c>
      <c r="L68" s="44" t="e">
        <f ca="1">IF(L$63&gt;0,COUNTIFS(INDIRECT($I$59&amp;"!$h$4:$h$250"),"NO",INDIRECT($I$59&amp;"!$E$4:$E$250"),"&lt;="&amp;L$62,INDIRECT($I$59&amp;"!$E$4:$E$250"),"&gt;="&amp;L$61,INDIRECT($I$59&amp;"!$F$4:$F$250"),$C$1),NA())</f>
        <v>#N/A</v>
      </c>
      <c r="M68" s="44" t="e">
        <f ca="1">IF(M$63&gt;0,COUNTIFS(INDIRECT($I$59&amp;"!$h$4:$h$250"),"NO",INDIRECT($I$59&amp;"!$E$4:$E$250"),"&lt;="&amp;M$62,INDIRECT($I$59&amp;"!$E$4:$E$250"),"&gt;="&amp;M$61,INDIRECT($I$59&amp;"!$F$4:$F$250"),$C$1),NA())</f>
        <v>#N/A</v>
      </c>
    </row>
    <row r="69" spans="1:13" ht="28.8">
      <c r="A69" s="76" t="s">
        <v>54</v>
      </c>
      <c r="B69" s="77"/>
      <c r="C69" s="15" t="s">
        <v>55</v>
      </c>
      <c r="D69" s="44" t="e">
        <f ca="1">IF(D$63&gt;0,COUNTIFS(INDIRECT($D$59&amp;"!$i$4:$i$250"),"NO",INDIRECT($D$59&amp;"!$E$4:$E$250"),"&lt;="&amp;D$62,INDIRECT($D$59&amp;"!$E$4:$E$250"),"&gt;="&amp;D$61,INDIRECT($D$59&amp;"!$F$4:$F$250"),$C$1),NA())</f>
        <v>#N/A</v>
      </c>
      <c r="E69" s="44" t="e">
        <f ca="1">IF(E$63&gt;0,COUNTIFS(INDIRECT($D$59&amp;"!$i$4:$i$250"),"NO",INDIRECT($D$59&amp;"!$E$4:$E$250"),"&lt;="&amp;E$62,INDIRECT($D$59&amp;"!$E$4:$E$250"),"&gt;="&amp;E$61,INDIRECT($D$59&amp;"!$F$4:$F$250"),$C$1),NA())</f>
        <v>#N/A</v>
      </c>
      <c r="F69" s="44" t="e">
        <f ca="1">IF(F$63&gt;0,COUNTIFS(INDIRECT($D$59&amp;"!$i$4:$i$250"),"NO",INDIRECT($D$59&amp;"!$E$4:$E$250"),"&lt;="&amp;F$62,INDIRECT($D$59&amp;"!$E$4:$E$250"),"&gt;="&amp;F$61,INDIRECT($D$59&amp;"!$F$4:$F$250"),$C$1),NA())</f>
        <v>#N/A</v>
      </c>
      <c r="G69" s="44" t="e">
        <f ca="1">IF(G$63&gt;0,COUNTIFS(INDIRECT($D$59&amp;"!$i$4:$i$250"),"NO",INDIRECT($D$59&amp;"!$E$4:$E$250"),"&lt;="&amp;G$62,INDIRECT($D$59&amp;"!$E$4:$E$250"),"&gt;="&amp;G$61,INDIRECT($D$59&amp;"!$F$4:$F$250"),$C$1),NA())</f>
        <v>#N/A</v>
      </c>
      <c r="H69" s="44" t="e">
        <f ca="1">IF(H$63&gt;0,COUNTIFS(INDIRECT($D$59&amp;"!$i$4:$i$250"),"NO",INDIRECT($D$59&amp;"!$E$4:$E$250"),"&lt;="&amp;H$62,INDIRECT($D$59&amp;"!$E$4:$E$250"),"&gt;="&amp;H$61,INDIRECT($D$59&amp;"!$F$4:$F$250"),$C$1),NA())</f>
        <v>#N/A</v>
      </c>
      <c r="I69" s="44" t="e">
        <f ca="1">IF(I$63&gt;0,COUNTIFS(INDIRECT($I$59&amp;"!$i$4:$i$250"),"NO",INDIRECT($I$59&amp;"!$E$4:$E$250"),"&lt;="&amp;I$62,INDIRECT($I$59&amp;"!$E$4:$E$250"),"&gt;="&amp;I$61,INDIRECT($I$59&amp;"!$F$4:$F$250"),$C$1),NA())</f>
        <v>#N/A</v>
      </c>
      <c r="J69" s="44" t="e">
        <f ca="1">IF(J$63&gt;0,COUNTIFS(INDIRECT($I$59&amp;"!$i$4:$i$250"),"NO",INDIRECT($I$59&amp;"!$E$4:$E$250"),"&lt;="&amp;J$62,INDIRECT($I$59&amp;"!$E$4:$E$250"),"&gt;="&amp;J$61,INDIRECT($I$59&amp;"!$F$4:$F$250"),$C$1),NA())</f>
        <v>#N/A</v>
      </c>
      <c r="K69" s="44" t="e">
        <f ca="1">IF(K$63&gt;0,COUNTIFS(INDIRECT($I$59&amp;"!$i$4:$i$250"),"NO",INDIRECT($I$59&amp;"!$E$4:$E$250"),"&lt;="&amp;K$62,INDIRECT($I$59&amp;"!$E$4:$E$250"),"&gt;="&amp;K$61,INDIRECT($I$59&amp;"!$F$4:$F$250"),$C$1),NA())</f>
        <v>#N/A</v>
      </c>
      <c r="L69" s="44" t="e">
        <f ca="1">IF(L$63&gt;0,COUNTIFS(INDIRECT($I$59&amp;"!$i$4:$i$250"),"NO",INDIRECT($I$59&amp;"!$E$4:$E$250"),"&lt;="&amp;L$62,INDIRECT($I$59&amp;"!$E$4:$E$250"),"&gt;="&amp;L$61,INDIRECT($I$59&amp;"!$F$4:$F$250"),$C$1),NA())</f>
        <v>#N/A</v>
      </c>
      <c r="M69" s="44" t="e">
        <f ca="1">IF(M$63&gt;0,COUNTIFS(INDIRECT($I$59&amp;"!$i$4:$i$250"),"NO",INDIRECT($I$59&amp;"!$E$4:$E$250"),"&lt;="&amp;M$62,INDIRECT($I$59&amp;"!$E$4:$E$250"),"&gt;="&amp;M$61,INDIRECT($I$59&amp;"!$F$4:$F$250"),$C$1),NA())</f>
        <v>#N/A</v>
      </c>
    </row>
    <row r="70" spans="1:13" ht="15.6">
      <c r="A70" s="78"/>
      <c r="B70" s="79"/>
      <c r="C70" s="15" t="s">
        <v>56</v>
      </c>
      <c r="D70" s="44" t="e">
        <f ca="1">IF(D$63&gt;0,COUNTIFS(INDIRECT($D$59&amp;"!$j$4:$j$250"),"NO",INDIRECT($D$59&amp;"!$E$4:$E$250"),"&lt;="&amp;D$62,INDIRECT($D$59&amp;"!$E$4:$E$250"),"&gt;="&amp;D$61,INDIRECT($D$59&amp;"!$F$4:$F$250"),$C$1),NA())</f>
        <v>#N/A</v>
      </c>
      <c r="E70" s="44" t="e">
        <f ca="1">IF(E$63&gt;0,COUNTIFS(INDIRECT($D$59&amp;"!$j$4:$j$250"),"NO",INDIRECT($D$59&amp;"!$E$4:$E$250"),"&lt;="&amp;E$62,INDIRECT($D$59&amp;"!$E$4:$E$250"),"&gt;="&amp;E$61,INDIRECT($D$59&amp;"!$F$4:$F$250"),$C$1),NA())</f>
        <v>#N/A</v>
      </c>
      <c r="F70" s="44" t="e">
        <f ca="1">IF(F$63&gt;0,COUNTIFS(INDIRECT($D$59&amp;"!$j$4:$j$250"),"NO",INDIRECT($D$59&amp;"!$E$4:$E$250"),"&lt;="&amp;F$62,INDIRECT($D$59&amp;"!$E$4:$E$250"),"&gt;="&amp;F$61,INDIRECT($D$59&amp;"!$F$4:$F$250"),$C$1),NA())</f>
        <v>#N/A</v>
      </c>
      <c r="G70" s="44" t="e">
        <f ca="1">IF(G$63&gt;0,COUNTIFS(INDIRECT($D$59&amp;"!$j$4:$j$250"),"NO",INDIRECT($D$59&amp;"!$E$4:$E$250"),"&lt;="&amp;G$62,INDIRECT($D$59&amp;"!$E$4:$E$250"),"&gt;="&amp;G$61,INDIRECT($D$59&amp;"!$F$4:$F$250"),$C$1),NA())</f>
        <v>#N/A</v>
      </c>
      <c r="H70" s="44" t="e">
        <f ca="1">IF(H$63&gt;0,COUNTIFS(INDIRECT($D$59&amp;"!$j$4:$j$250"),"NO",INDIRECT($D$59&amp;"!$E$4:$E$250"),"&lt;="&amp;H$62,INDIRECT($D$59&amp;"!$E$4:$E$250"),"&gt;="&amp;H$61,INDIRECT($D$59&amp;"!$F$4:$F$250"),$C$1),NA())</f>
        <v>#N/A</v>
      </c>
      <c r="I70" s="44" t="e">
        <f ca="1">IF(I$63&gt;0,COUNTIFS(INDIRECT($I$59&amp;"!$j$4:$j$250"),"NO",INDIRECT($I$59&amp;"!$E$4:$E$250"),"&lt;="&amp;I$62,INDIRECT($I$59&amp;"!$E$4:$E$250"),"&gt;="&amp;I$61,INDIRECT($I$59&amp;"!$F$4:$F$250"),$C$1),NA())</f>
        <v>#N/A</v>
      </c>
      <c r="J70" s="44" t="e">
        <f ca="1">IF(J$63&gt;0,COUNTIFS(INDIRECT($I$59&amp;"!$j$4:$j$250"),"NO",INDIRECT($I$59&amp;"!$E$4:$E$250"),"&lt;="&amp;J$62,INDIRECT($I$59&amp;"!$E$4:$E$250"),"&gt;="&amp;J$61,INDIRECT($I$59&amp;"!$F$4:$F$250"),$C$1),NA())</f>
        <v>#N/A</v>
      </c>
      <c r="K70" s="44" t="e">
        <f ca="1">IF(K$63&gt;0,COUNTIFS(INDIRECT($I$59&amp;"!$j$4:$j$250"),"NO",INDIRECT($I$59&amp;"!$E$4:$E$250"),"&lt;="&amp;K$62,INDIRECT($I$59&amp;"!$E$4:$E$250"),"&gt;="&amp;K$61,INDIRECT($I$59&amp;"!$F$4:$F$250"),$C$1),NA())</f>
        <v>#N/A</v>
      </c>
      <c r="L70" s="44" t="e">
        <f ca="1">IF(L$63&gt;0,COUNTIFS(INDIRECT($I$59&amp;"!$j$4:$j$250"),"NO",INDIRECT($I$59&amp;"!$E$4:$E$250"),"&lt;="&amp;L$62,INDIRECT($I$59&amp;"!$E$4:$E$250"),"&gt;="&amp;L$61,INDIRECT($I$59&amp;"!$F$4:$F$250"),$C$1),NA())</f>
        <v>#N/A</v>
      </c>
      <c r="M70" s="44" t="e">
        <f ca="1">IF(M$63&gt;0,COUNTIFS(INDIRECT($I$59&amp;"!$j$4:$j$250"),"NO",INDIRECT($I$59&amp;"!$E$4:$E$250"),"&lt;="&amp;M$62,INDIRECT($I$59&amp;"!$E$4:$E$250"),"&gt;="&amp;M$61,INDIRECT($I$59&amp;"!$F$4:$F$250"),$C$1),NA())</f>
        <v>#N/A</v>
      </c>
    </row>
    <row r="71" spans="1:13" ht="28.95" customHeight="1">
      <c r="A71" s="76" t="s">
        <v>57</v>
      </c>
      <c r="B71" s="77"/>
      <c r="C71" s="15" t="s">
        <v>58</v>
      </c>
      <c r="D71" s="44" t="e">
        <f ca="1">IF(D$63&gt;0,COUNTIFS(INDIRECT($D$59&amp;"!$k$4:$k$250"),"NO",INDIRECT($D$59&amp;"!$E$4:$E$250"),"&lt;="&amp;D$62,INDIRECT($D$59&amp;"!$E$4:$E$250"),"&gt;="&amp;D$61,INDIRECT($D$59&amp;"!$F$4:$F$250"),$C$1),NA())</f>
        <v>#N/A</v>
      </c>
      <c r="E71" s="44" t="e">
        <f ca="1">IF(E$63&gt;0,COUNTIFS(INDIRECT($D$59&amp;"!$k$4:$k$250"),"NO",INDIRECT($D$59&amp;"!$E$4:$E$250"),"&lt;="&amp;E$62,INDIRECT($D$59&amp;"!$E$4:$E$250"),"&gt;="&amp;E$61,INDIRECT($D$59&amp;"!$F$4:$F$250"),$C$1),NA())</f>
        <v>#N/A</v>
      </c>
      <c r="F71" s="44" t="e">
        <f ca="1">IF(F$63&gt;0,COUNTIFS(INDIRECT($D$59&amp;"!$k$4:$k$250"),"NO",INDIRECT($D$59&amp;"!$E$4:$E$250"),"&lt;="&amp;F$62,INDIRECT($D$59&amp;"!$E$4:$E$250"),"&gt;="&amp;F$61,INDIRECT($D$59&amp;"!$F$4:$F$250"),$C$1),NA())</f>
        <v>#N/A</v>
      </c>
      <c r="G71" s="44" t="e">
        <f ca="1">IF(G$63&gt;0,COUNTIFS(INDIRECT($D$59&amp;"!$k$4:$k$250"),"NO",INDIRECT($D$59&amp;"!$E$4:$E$250"),"&lt;="&amp;G$62,INDIRECT($D$59&amp;"!$E$4:$E$250"),"&gt;="&amp;G$61,INDIRECT($D$59&amp;"!$F$4:$F$250"),$C$1),NA())</f>
        <v>#N/A</v>
      </c>
      <c r="H71" s="44" t="e">
        <f ca="1">IF(H$63&gt;0,COUNTIFS(INDIRECT($D$59&amp;"!$k$4:$k$250"),"NO",INDIRECT($D$59&amp;"!$E$4:$E$250"),"&lt;="&amp;H$62,INDIRECT($D$59&amp;"!$E$4:$E$250"),"&gt;="&amp;H$61,INDIRECT($D$59&amp;"!$F$4:$F$250"),$C$1),NA())</f>
        <v>#N/A</v>
      </c>
      <c r="I71" s="44" t="e">
        <f ca="1">IF(I$63&gt;0,COUNTIFS(INDIRECT($I$59&amp;"!$k$4:$k$250"),"NO",INDIRECT($I$59&amp;"!$E$4:$E$250"),"&lt;="&amp;I$62,INDIRECT($I$59&amp;"!$E$4:$E$250"),"&gt;="&amp;I$61,INDIRECT($I$59&amp;"!$F$4:$F$250"),$C$1),NA())</f>
        <v>#N/A</v>
      </c>
      <c r="J71" s="44" t="e">
        <f ca="1">IF(J$63&gt;0,COUNTIFS(INDIRECT($I$59&amp;"!$k$4:$k$250"),"NO",INDIRECT($I$59&amp;"!$E$4:$E$250"),"&lt;="&amp;J$62,INDIRECT($I$59&amp;"!$E$4:$E$250"),"&gt;="&amp;J$61,INDIRECT($I$59&amp;"!$F$4:$F$250"),$C$1),NA())</f>
        <v>#N/A</v>
      </c>
      <c r="K71" s="44" t="e">
        <f ca="1">IF(K$63&gt;0,COUNTIFS(INDIRECT($I$59&amp;"!$k$4:$k$250"),"NO",INDIRECT($I$59&amp;"!$E$4:$E$250"),"&lt;="&amp;K$62,INDIRECT($I$59&amp;"!$E$4:$E$250"),"&gt;="&amp;K$61,INDIRECT($I$59&amp;"!$F$4:$F$250"),$C$1),NA())</f>
        <v>#N/A</v>
      </c>
      <c r="L71" s="44" t="e">
        <f ca="1">IF(L$63&gt;0,COUNTIFS(INDIRECT($I$59&amp;"!$k$4:$k$250"),"NO",INDIRECT($I$59&amp;"!$E$4:$E$250"),"&lt;="&amp;L$62,INDIRECT($I$59&amp;"!$E$4:$E$250"),"&gt;="&amp;L$61,INDIRECT($I$59&amp;"!$F$4:$F$250"),$C$1),NA())</f>
        <v>#N/A</v>
      </c>
      <c r="M71" s="44" t="e">
        <f ca="1">IF(M$63&gt;0,COUNTIFS(INDIRECT($I$59&amp;"!$k$4:$k$250"),"NO",INDIRECT($I$59&amp;"!$E$4:$E$250"),"&lt;="&amp;M$62,INDIRECT($I$59&amp;"!$E$4:$E$250"),"&gt;="&amp;M$61,INDIRECT($I$59&amp;"!$F$4:$F$250"),$C$1),NA())</f>
        <v>#N/A</v>
      </c>
    </row>
    <row r="72" spans="1:13" ht="15.6">
      <c r="A72" s="80"/>
      <c r="B72" s="81"/>
      <c r="C72" s="60" t="s">
        <v>59</v>
      </c>
      <c r="D72" s="44" t="e">
        <f ca="1">IF(D$63&gt;0,COUNTIFS(INDIRECT($D$59&amp;"!$l$4:$l$250"),"NO",INDIRECT($D$59&amp;"!$E$4:$E$250"),"&lt;="&amp;D$62,INDIRECT($D$59&amp;"!$E$4:$E$250"),"&gt;="&amp;D$61,INDIRECT($D$59&amp;"!$F$4:$F$250"),$C$1),NA())</f>
        <v>#N/A</v>
      </c>
      <c r="E72" s="44" t="e">
        <f ca="1">IF(E$63&gt;0,COUNTIFS(INDIRECT($D$59&amp;"!$l$4:$l$250"),"NO",INDIRECT($D$59&amp;"!$E$4:$E$250"),"&lt;="&amp;E$62,INDIRECT($D$59&amp;"!$E$4:$E$250"),"&gt;="&amp;E$61,INDIRECT($D$59&amp;"!$F$4:$F$250"),$C$1),NA())</f>
        <v>#N/A</v>
      </c>
      <c r="F72" s="44" t="e">
        <f ca="1">IF(F$63&gt;0,COUNTIFS(INDIRECT($D$59&amp;"!$l$4:$l$250"),"NO",INDIRECT($D$59&amp;"!$E$4:$E$250"),"&lt;="&amp;F$62,INDIRECT($D$59&amp;"!$E$4:$E$250"),"&gt;="&amp;F$61,INDIRECT($D$59&amp;"!$F$4:$F$250"),$C$1),NA())</f>
        <v>#N/A</v>
      </c>
      <c r="G72" s="44" t="e">
        <f ca="1">IF(G$63&gt;0,COUNTIFS(INDIRECT($D$59&amp;"!$l$4:$l$250"),"NO",INDIRECT($D$59&amp;"!$E$4:$E$250"),"&lt;="&amp;G$62,INDIRECT($D$59&amp;"!$E$4:$E$250"),"&gt;="&amp;G$61,INDIRECT($D$59&amp;"!$F$4:$F$250"),$C$1),NA())</f>
        <v>#N/A</v>
      </c>
      <c r="H72" s="44" t="e">
        <f ca="1">IF(H$63&gt;0,COUNTIFS(INDIRECT($D$59&amp;"!$l$4:$l$250"),"NO",INDIRECT($D$59&amp;"!$E$4:$E$250"),"&lt;="&amp;H$62,INDIRECT($D$59&amp;"!$E$4:$E$250"),"&gt;="&amp;H$61,INDIRECT($D$59&amp;"!$F$4:$F$250"),$C$1),NA())</f>
        <v>#N/A</v>
      </c>
      <c r="I72" s="44" t="e">
        <f ca="1">IF(I$63&gt;0,COUNTIFS(INDIRECT($I$59&amp;"!$l$4:$l$250"),"NO",INDIRECT($I$59&amp;"!$E$4:$E$250"),"&lt;="&amp;I$62,INDIRECT($I$59&amp;"!$E$4:$E$250"),"&gt;="&amp;I$61,INDIRECT($I$59&amp;"!$F$4:$F$250"),$C$1),NA())</f>
        <v>#N/A</v>
      </c>
      <c r="J72" s="44" t="e">
        <f ca="1">IF(J$63&gt;0,COUNTIFS(INDIRECT($I$59&amp;"!$l$4:$l$250"),"NO",INDIRECT($I$59&amp;"!$E$4:$E$250"),"&lt;="&amp;J$62,INDIRECT($I$59&amp;"!$E$4:$E$250"),"&gt;="&amp;J$61,INDIRECT($I$59&amp;"!$F$4:$F$250"),$C$1),NA())</f>
        <v>#N/A</v>
      </c>
      <c r="K72" s="44" t="e">
        <f ca="1">IF(K$63&gt;0,COUNTIFS(INDIRECT($I$59&amp;"!$l$4:$l$250"),"NO",INDIRECT($I$59&amp;"!$E$4:$E$250"),"&lt;="&amp;K$62,INDIRECT($I$59&amp;"!$E$4:$E$250"),"&gt;="&amp;K$61,INDIRECT($I$59&amp;"!$F$4:$F$250"),$C$1),NA())</f>
        <v>#N/A</v>
      </c>
      <c r="L72" s="44" t="e">
        <f ca="1">IF(L$63&gt;0,COUNTIFS(INDIRECT($I$59&amp;"!$l$4:$l$250"),"NO",INDIRECT($I$59&amp;"!$E$4:$E$250"),"&lt;="&amp;L$62,INDIRECT($I$59&amp;"!$E$4:$E$250"),"&gt;="&amp;L$61,INDIRECT($I$59&amp;"!$F$4:$F$250"),$C$1),NA())</f>
        <v>#N/A</v>
      </c>
      <c r="M72" s="44" t="e">
        <f ca="1">IF(M$63&gt;0,COUNTIFS(INDIRECT($I$59&amp;"!$l$4:$l$250"),"NO",INDIRECT($I$59&amp;"!$E$4:$E$250"),"&lt;="&amp;M$62,INDIRECT($I$59&amp;"!$E$4:$E$250"),"&gt;="&amp;M$61,INDIRECT($I$59&amp;"!$F$4:$F$250"),$C$1),NA())</f>
        <v>#N/A</v>
      </c>
    </row>
    <row r="73" spans="1:13" ht="15.6">
      <c r="A73" s="80"/>
      <c r="B73" s="81"/>
      <c r="C73" s="60" t="s">
        <v>60</v>
      </c>
      <c r="D73" s="44" t="e">
        <f ca="1">IF(D$63&gt;0,COUNTIFS(INDIRECT($D$59&amp;"!$m$4:$m$250"),"NO",INDIRECT($D$59&amp;"!$E$4:$E$250"),"&lt;="&amp;D$62,INDIRECT($D$59&amp;"!$E$4:$E$250"),"&gt;="&amp;D$61,INDIRECT($D$59&amp;"!$F$4:$F$250"),$C$1),NA())</f>
        <v>#N/A</v>
      </c>
      <c r="E73" s="44" t="e">
        <f ca="1">IF(E$63&gt;0,COUNTIFS(INDIRECT($D$59&amp;"!$m$4:$m$250"),"NO",INDIRECT($D$59&amp;"!$E$4:$E$250"),"&lt;="&amp;E$62,INDIRECT($D$59&amp;"!$E$4:$E$250"),"&gt;="&amp;E$61,INDIRECT($D$59&amp;"!$F$4:$F$250"),$C$1),NA())</f>
        <v>#N/A</v>
      </c>
      <c r="F73" s="44" t="e">
        <f ca="1">IF(F$63&gt;0,COUNTIFS(INDIRECT($D$59&amp;"!$m$4:$m$250"),"NO",INDIRECT($D$59&amp;"!$E$4:$E$250"),"&lt;="&amp;F$62,INDIRECT($D$59&amp;"!$E$4:$E$250"),"&gt;="&amp;F$61,INDIRECT($D$59&amp;"!$F$4:$F$250"),$C$1),NA())</f>
        <v>#N/A</v>
      </c>
      <c r="G73" s="44" t="e">
        <f ca="1">IF(G$63&gt;0,COUNTIFS(INDIRECT($D$59&amp;"!$m$4:$m$250"),"NO",INDIRECT($D$59&amp;"!$E$4:$E$250"),"&lt;="&amp;G$62,INDIRECT($D$59&amp;"!$E$4:$E$250"),"&gt;="&amp;G$61,INDIRECT($D$59&amp;"!$F$4:$F$250"),$C$1),NA())</f>
        <v>#N/A</v>
      </c>
      <c r="H73" s="44" t="e">
        <f ca="1">IF(H$63&gt;0,COUNTIFS(INDIRECT($D$59&amp;"!$m$4:$m$250"),"NO",INDIRECT($D$59&amp;"!$E$4:$E$250"),"&lt;="&amp;H$62,INDIRECT($D$59&amp;"!$E$4:$E$250"),"&gt;="&amp;H$61,INDIRECT($D$59&amp;"!$F$4:$F$250"),$C$1),NA())</f>
        <v>#N/A</v>
      </c>
      <c r="I73" s="44" t="e">
        <f ca="1">IF(I$63&gt;0,COUNTIFS(INDIRECT($I$59&amp;"!$m$4:$m$250"),"NO",INDIRECT($I$59&amp;"!$E$4:$E$250"),"&lt;="&amp;I$62,INDIRECT($I$59&amp;"!$E$4:$E$250"),"&gt;="&amp;I$61,INDIRECT($I$59&amp;"!$F$4:$F$250"),$C$1),NA())</f>
        <v>#N/A</v>
      </c>
      <c r="J73" s="44" t="e">
        <f ca="1">IF(J$63&gt;0,COUNTIFS(INDIRECT($I$59&amp;"!$m$4:$m$250"),"NO",INDIRECT($I$59&amp;"!$E$4:$E$250"),"&lt;="&amp;J$62,INDIRECT($I$59&amp;"!$E$4:$E$250"),"&gt;="&amp;J$61,INDIRECT($I$59&amp;"!$F$4:$F$250"),$C$1),NA())</f>
        <v>#N/A</v>
      </c>
      <c r="K73" s="44" t="e">
        <f ca="1">IF(K$63&gt;0,COUNTIFS(INDIRECT($I$59&amp;"!$m$4:$m$250"),"NO",INDIRECT($I$59&amp;"!$E$4:$E$250"),"&lt;="&amp;K$62,INDIRECT($I$59&amp;"!$E$4:$E$250"),"&gt;="&amp;K$61,INDIRECT($I$59&amp;"!$F$4:$F$250"),$C$1),NA())</f>
        <v>#N/A</v>
      </c>
      <c r="L73" s="44" t="e">
        <f ca="1">IF(L$63&gt;0,COUNTIFS(INDIRECT($I$59&amp;"!$m$4:$m$250"),"NO",INDIRECT($I$59&amp;"!$E$4:$E$250"),"&lt;="&amp;L$62,INDIRECT($I$59&amp;"!$E$4:$E$250"),"&gt;="&amp;L$61,INDIRECT($I$59&amp;"!$F$4:$F$250"),$C$1),NA())</f>
        <v>#N/A</v>
      </c>
      <c r="M73" s="44" t="e">
        <f ca="1">IF(M$63&gt;0,COUNTIFS(INDIRECT($I$59&amp;"!$m$4:$m$250"),"NO",INDIRECT($I$59&amp;"!$E$4:$E$250"),"&lt;="&amp;M$62,INDIRECT($I$59&amp;"!$E$4:$E$250"),"&gt;="&amp;M$61,INDIRECT($I$59&amp;"!$F$4:$F$250"),$C$1),NA())</f>
        <v>#N/A</v>
      </c>
    </row>
    <row r="74" spans="1:13" ht="15.6">
      <c r="A74" s="80"/>
      <c r="B74" s="81"/>
      <c r="C74" s="60" t="s">
        <v>61</v>
      </c>
      <c r="D74" s="44" t="e">
        <f ca="1">IF(D$63&gt;0,COUNTIFS(INDIRECT($D$59&amp;"!$n$4:$n$250"),"NO",INDIRECT($D$59&amp;"!$E$4:$E$250"),"&lt;="&amp;D$62,INDIRECT($D$59&amp;"!$E$4:$E$250"),"&gt;="&amp;D$61,INDIRECT($D$59&amp;"!$F$4:$F$250"),$C$1),NA())</f>
        <v>#N/A</v>
      </c>
      <c r="E74" s="44" t="e">
        <f ca="1">IF(E$63&gt;0,COUNTIFS(INDIRECT($D$59&amp;"!$n$4:$n$250"),"NO",INDIRECT($D$59&amp;"!$E$4:$E$250"),"&lt;="&amp;E$62,INDIRECT($D$59&amp;"!$E$4:$E$250"),"&gt;="&amp;E$61,INDIRECT($D$59&amp;"!$F$4:$F$250"),$C$1),NA())</f>
        <v>#N/A</v>
      </c>
      <c r="F74" s="44" t="e">
        <f ca="1">IF(F$63&gt;0,COUNTIFS(INDIRECT($D$59&amp;"!$n$4:$n$250"),"NO",INDIRECT($D$59&amp;"!$E$4:$E$250"),"&lt;="&amp;F$62,INDIRECT($D$59&amp;"!$E$4:$E$250"),"&gt;="&amp;F$61,INDIRECT($D$59&amp;"!$F$4:$F$250"),$C$1),NA())</f>
        <v>#N/A</v>
      </c>
      <c r="G74" s="44" t="e">
        <f ca="1">IF(G$63&gt;0,COUNTIFS(INDIRECT($D$59&amp;"!$n$4:$n$250"),"NO",INDIRECT($D$59&amp;"!$E$4:$E$250"),"&lt;="&amp;G$62,INDIRECT($D$59&amp;"!$E$4:$E$250"),"&gt;="&amp;G$61,INDIRECT($D$59&amp;"!$F$4:$F$250"),$C$1),NA())</f>
        <v>#N/A</v>
      </c>
      <c r="H74" s="44" t="e">
        <f ca="1">IF(H$63&gt;0,COUNTIFS(INDIRECT($D$59&amp;"!$n$4:$n$250"),"NO",INDIRECT($D$59&amp;"!$E$4:$E$250"),"&lt;="&amp;H$62,INDIRECT($D$59&amp;"!$E$4:$E$250"),"&gt;="&amp;H$61,INDIRECT($D$59&amp;"!$F$4:$F$250"),$C$1),NA())</f>
        <v>#N/A</v>
      </c>
      <c r="I74" s="44" t="e">
        <f ca="1">IF(I$63&gt;0,COUNTIFS(INDIRECT($I$59&amp;"!$n$4:$n$250"),"NO",INDIRECT($I$59&amp;"!$E$4:$E$250"),"&lt;="&amp;I$62,INDIRECT($I$59&amp;"!$E$4:$E$250"),"&gt;="&amp;I$61,INDIRECT($I$59&amp;"!$F$4:$F$250"),$C$1),NA())</f>
        <v>#N/A</v>
      </c>
      <c r="J74" s="44" t="e">
        <f ca="1">IF(J$63&gt;0,COUNTIFS(INDIRECT($I$59&amp;"!$n$4:$n$250"),"NO",INDIRECT($I$59&amp;"!$E$4:$E$250"),"&lt;="&amp;J$62,INDIRECT($I$59&amp;"!$E$4:$E$250"),"&gt;="&amp;J$61,INDIRECT($I$59&amp;"!$F$4:$F$250"),$C$1),NA())</f>
        <v>#N/A</v>
      </c>
      <c r="K74" s="44" t="e">
        <f ca="1">IF(K$63&gt;0,COUNTIFS(INDIRECT($I$59&amp;"!$n$4:$n$250"),"NO",INDIRECT($I$59&amp;"!$E$4:$E$250"),"&lt;="&amp;K$62,INDIRECT($I$59&amp;"!$E$4:$E$250"),"&gt;="&amp;K$61,INDIRECT($I$59&amp;"!$F$4:$F$250"),$C$1),NA())</f>
        <v>#N/A</v>
      </c>
      <c r="L74" s="44" t="e">
        <f ca="1">IF(L$63&gt;0,COUNTIFS(INDIRECT($I$59&amp;"!$n$4:$n$250"),"NO",INDIRECT($I$59&amp;"!$E$4:$E$250"),"&lt;="&amp;L$62,INDIRECT($I$59&amp;"!$E$4:$E$250"),"&gt;="&amp;L$61,INDIRECT($I$59&amp;"!$F$4:$F$250"),$C$1),NA())</f>
        <v>#N/A</v>
      </c>
      <c r="M74" s="44" t="e">
        <f ca="1">IF(M$63&gt;0,COUNTIFS(INDIRECT($I$59&amp;"!$n$4:$n$250"),"NO",INDIRECT($I$59&amp;"!$E$4:$E$250"),"&lt;="&amp;M$62,INDIRECT($I$59&amp;"!$E$4:$E$250"),"&gt;="&amp;M$61,INDIRECT($I$59&amp;"!$F$4:$F$250"),$C$1),NA())</f>
        <v>#N/A</v>
      </c>
    </row>
    <row r="75" spans="1:13" ht="28.95" customHeight="1">
      <c r="A75" s="80"/>
      <c r="B75" s="81"/>
      <c r="C75" s="60" t="s">
        <v>62</v>
      </c>
      <c r="D75" s="44" t="e">
        <f ca="1">IF(D$63&gt;0,COUNTIFS(INDIRECT($D$59&amp;"!$o$4:$o$250"),"NO",INDIRECT($D$59&amp;"!$E$4:$E$250"),"&lt;="&amp;D$62,INDIRECT($D$59&amp;"!$E$4:$E$250"),"&gt;="&amp;D$61,INDIRECT($D$59&amp;"!$F$4:$F$250"),$C$1),NA())</f>
        <v>#N/A</v>
      </c>
      <c r="E75" s="44" t="e">
        <f ca="1">IF(E$63&gt;0,COUNTIFS(INDIRECT($D$59&amp;"!$o$4:$o$250"),"NO",INDIRECT($D$59&amp;"!$E$4:$E$250"),"&lt;="&amp;E$62,INDIRECT($D$59&amp;"!$E$4:$E$250"),"&gt;="&amp;E$61,INDIRECT($D$59&amp;"!$F$4:$F$250"),$C$1),NA())</f>
        <v>#N/A</v>
      </c>
      <c r="F75" s="44" t="e">
        <f ca="1">IF(F$63&gt;0,COUNTIFS(INDIRECT($D$59&amp;"!$o$4:$o$250"),"NO",INDIRECT($D$59&amp;"!$E$4:$E$250"),"&lt;="&amp;F$62,INDIRECT($D$59&amp;"!$E$4:$E$250"),"&gt;="&amp;F$61,INDIRECT($D$59&amp;"!$F$4:$F$250"),$C$1),NA())</f>
        <v>#N/A</v>
      </c>
      <c r="G75" s="44" t="e">
        <f ca="1">IF(G$63&gt;0,COUNTIFS(INDIRECT($D$59&amp;"!$o$4:$o$250"),"NO",INDIRECT($D$59&amp;"!$E$4:$E$250"),"&lt;="&amp;G$62,INDIRECT($D$59&amp;"!$E$4:$E$250"),"&gt;="&amp;G$61,INDIRECT($D$59&amp;"!$F$4:$F$250"),$C$1),NA())</f>
        <v>#N/A</v>
      </c>
      <c r="H75" s="44" t="e">
        <f ca="1">IF(H$63&gt;0,COUNTIFS(INDIRECT($D$59&amp;"!$o$4:$o$250"),"NO",INDIRECT($D$59&amp;"!$E$4:$E$250"),"&lt;="&amp;H$62,INDIRECT($D$59&amp;"!$E$4:$E$250"),"&gt;="&amp;H$61,INDIRECT($D$59&amp;"!$F$4:$F$250"),$C$1),NA())</f>
        <v>#N/A</v>
      </c>
      <c r="I75" s="44" t="e">
        <f ca="1">IF(I$63&gt;0,COUNTIFS(INDIRECT($I$59&amp;"!$o$4:$o$250"),"NO",INDIRECT($I$59&amp;"!$E$4:$E$250"),"&lt;="&amp;I$62,INDIRECT($I$59&amp;"!$E$4:$E$250"),"&gt;="&amp;I$61,INDIRECT($I$59&amp;"!$F$4:$F$250"),$C$1),NA())</f>
        <v>#N/A</v>
      </c>
      <c r="J75" s="44" t="e">
        <f ca="1">IF(J$63&gt;0,COUNTIFS(INDIRECT($I$59&amp;"!$o$4:$o$250"),"NO",INDIRECT($I$59&amp;"!$E$4:$E$250"),"&lt;="&amp;J$62,INDIRECT($I$59&amp;"!$E$4:$E$250"),"&gt;="&amp;J$61,INDIRECT($I$59&amp;"!$F$4:$F$250"),$C$1),NA())</f>
        <v>#N/A</v>
      </c>
      <c r="K75" s="44" t="e">
        <f ca="1">IF(K$63&gt;0,COUNTIFS(INDIRECT($I$59&amp;"!$o$4:$o$250"),"NO",INDIRECT($I$59&amp;"!$E$4:$E$250"),"&lt;="&amp;K$62,INDIRECT($I$59&amp;"!$E$4:$E$250"),"&gt;="&amp;K$61,INDIRECT($I$59&amp;"!$F$4:$F$250"),$C$1),NA())</f>
        <v>#N/A</v>
      </c>
      <c r="L75" s="44" t="e">
        <f ca="1">IF(L$63&gt;0,COUNTIFS(INDIRECT($I$59&amp;"!$o$4:$o$250"),"NO",INDIRECT($I$59&amp;"!$E$4:$E$250"),"&lt;="&amp;L$62,INDIRECT($I$59&amp;"!$E$4:$E$250"),"&gt;="&amp;L$61,INDIRECT($I$59&amp;"!$F$4:$F$250"),$C$1),NA())</f>
        <v>#N/A</v>
      </c>
      <c r="M75" s="44" t="e">
        <f ca="1">IF(M$63&gt;0,COUNTIFS(INDIRECT($I$59&amp;"!$o$4:$o$250"),"NO",INDIRECT($I$59&amp;"!$E$4:$E$250"),"&lt;="&amp;M$62,INDIRECT($I$59&amp;"!$E$4:$E$250"),"&gt;="&amp;M$61,INDIRECT($I$59&amp;"!$F$4:$F$250"),$C$1),NA())</f>
        <v>#N/A</v>
      </c>
    </row>
    <row r="76" spans="1:13" ht="15.6">
      <c r="A76" s="80"/>
      <c r="B76" s="81"/>
      <c r="C76" s="60" t="s">
        <v>63</v>
      </c>
      <c r="D76" s="44" t="e">
        <f ca="1">IF(D$63&gt;0,COUNTIFS(INDIRECT($D$59&amp;"!$p$4:$p$250"),"NO",INDIRECT($D$59&amp;"!$E$4:$E$250"),"&lt;="&amp;D$62,INDIRECT($D$59&amp;"!$E$4:$E$250"),"&gt;="&amp;D$61,INDIRECT($D$59&amp;"!$F$4:$F$250"),$C$1),NA())</f>
        <v>#N/A</v>
      </c>
      <c r="E76" s="44" t="e">
        <f ca="1">IF(E$63&gt;0,COUNTIFS(INDIRECT($D$59&amp;"!$p$4:$p$250"),"NO",INDIRECT($D$59&amp;"!$E$4:$E$250"),"&lt;="&amp;E$62,INDIRECT($D$59&amp;"!$E$4:$E$250"),"&gt;="&amp;E$61,INDIRECT($D$59&amp;"!$F$4:$F$250"),$C$1),NA())</f>
        <v>#N/A</v>
      </c>
      <c r="F76" s="44" t="e">
        <f ca="1">IF(F$63&gt;0,COUNTIFS(INDIRECT($D$59&amp;"!$p$4:$p$250"),"NO",INDIRECT($D$59&amp;"!$E$4:$E$250"),"&lt;="&amp;F$62,INDIRECT($D$59&amp;"!$E$4:$E$250"),"&gt;="&amp;F$61,INDIRECT($D$59&amp;"!$F$4:$F$250"),$C$1),NA())</f>
        <v>#N/A</v>
      </c>
      <c r="G76" s="44" t="e">
        <f ca="1">IF(G$63&gt;0,COUNTIFS(INDIRECT($D$59&amp;"!$p$4:$p$250"),"NO",INDIRECT($D$59&amp;"!$E$4:$E$250"),"&lt;="&amp;G$62,INDIRECT($D$59&amp;"!$E$4:$E$250"),"&gt;="&amp;G$61,INDIRECT($D$59&amp;"!$F$4:$F$250"),$C$1),NA())</f>
        <v>#N/A</v>
      </c>
      <c r="H76" s="44" t="e">
        <f ca="1">IF(H$63&gt;0,COUNTIFS(INDIRECT($D$59&amp;"!$p$4:$p$250"),"NO",INDIRECT($D$59&amp;"!$E$4:$E$250"),"&lt;="&amp;H$62,INDIRECT($D$59&amp;"!$E$4:$E$250"),"&gt;="&amp;H$61,INDIRECT($D$59&amp;"!$F$4:$F$250"),$C$1),NA())</f>
        <v>#N/A</v>
      </c>
      <c r="I76" s="44" t="e">
        <f ca="1">IF(I$63&gt;0,COUNTIFS(INDIRECT($I$59&amp;"!$p$4:$p$250"),"NO",INDIRECT($I$59&amp;"!$E$4:$E$250"),"&lt;="&amp;I$62,INDIRECT($I$59&amp;"!$E$4:$E$250"),"&gt;="&amp;I$61,INDIRECT($I$59&amp;"!$F$4:$F$250"),$C$1),NA())</f>
        <v>#N/A</v>
      </c>
      <c r="J76" s="44" t="e">
        <f ca="1">IF(J$63&gt;0,COUNTIFS(INDIRECT($I$59&amp;"!$p$4:$p$250"),"NO",INDIRECT($I$59&amp;"!$E$4:$E$250"),"&lt;="&amp;J$62,INDIRECT($I$59&amp;"!$E$4:$E$250"),"&gt;="&amp;J$61,INDIRECT($I$59&amp;"!$F$4:$F$250"),$C$1),NA())</f>
        <v>#N/A</v>
      </c>
      <c r="K76" s="44" t="e">
        <f ca="1">IF(K$63&gt;0,COUNTIFS(INDIRECT($I$59&amp;"!$p$4:$p$250"),"NO",INDIRECT($I$59&amp;"!$E$4:$E$250"),"&lt;="&amp;K$62,INDIRECT($I$59&amp;"!$E$4:$E$250"),"&gt;="&amp;K$61,INDIRECT($I$59&amp;"!$F$4:$F$250"),$C$1),NA())</f>
        <v>#N/A</v>
      </c>
      <c r="L76" s="44" t="e">
        <f ca="1">IF(L$63&gt;0,COUNTIFS(INDIRECT($I$59&amp;"!$p$4:$p$250"),"NO",INDIRECT($I$59&amp;"!$E$4:$E$250"),"&lt;="&amp;L$62,INDIRECT($I$59&amp;"!$E$4:$E$250"),"&gt;="&amp;L$61,INDIRECT($I$59&amp;"!$F$4:$F$250"),$C$1),NA())</f>
        <v>#N/A</v>
      </c>
      <c r="M76" s="44" t="e">
        <f ca="1">IF(M$63&gt;0,COUNTIFS(INDIRECT($I$59&amp;"!$p$4:$p$250"),"NO",INDIRECT($I$59&amp;"!$E$4:$E$250"),"&lt;="&amp;M$62,INDIRECT($I$59&amp;"!$E$4:$E$250"),"&gt;="&amp;M$61,INDIRECT($I$59&amp;"!$F$4:$F$250"),$C$1),NA())</f>
        <v>#N/A</v>
      </c>
    </row>
    <row r="77" spans="1:13" ht="15.6" customHeight="1">
      <c r="A77" s="80"/>
      <c r="B77" s="81"/>
      <c r="C77" s="60" t="s">
        <v>64</v>
      </c>
      <c r="D77" s="44" t="e">
        <f ca="1">IF(D$63&gt;0,COUNTIFS(INDIRECT($D$59&amp;"!$q$4:$q$250"),"NO",INDIRECT($D$59&amp;"!$E$4:$E$250"),"&lt;="&amp;D$62,INDIRECT($D$59&amp;"!$E$4:$E$250"),"&gt;="&amp;D$61,INDIRECT($D$59&amp;"!$F$4:$F$250"),$C$1),NA())</f>
        <v>#N/A</v>
      </c>
      <c r="E77" s="44" t="e">
        <f ca="1">IF(E$63&gt;0,COUNTIFS(INDIRECT($D$59&amp;"!$q$4:$q$250"),"NO",INDIRECT($D$59&amp;"!$E$4:$E$250"),"&lt;="&amp;E$62,INDIRECT($D$59&amp;"!$E$4:$E$250"),"&gt;="&amp;E$61,INDIRECT($D$59&amp;"!$F$4:$F$250"),$C$1),NA())</f>
        <v>#N/A</v>
      </c>
      <c r="F77" s="44" t="e">
        <f ca="1">IF(F$63&gt;0,COUNTIFS(INDIRECT($D$59&amp;"!$q$4:$q$250"),"NO",INDIRECT($D$59&amp;"!$E$4:$E$250"),"&lt;="&amp;F$62,INDIRECT($D$59&amp;"!$E$4:$E$250"),"&gt;="&amp;F$61,INDIRECT($D$59&amp;"!$F$4:$F$250"),$C$1),NA())</f>
        <v>#N/A</v>
      </c>
      <c r="G77" s="44" t="e">
        <f ca="1">IF(G$63&gt;0,COUNTIFS(INDIRECT($D$59&amp;"!$q$4:$q$250"),"NO",INDIRECT($D$59&amp;"!$E$4:$E$250"),"&lt;="&amp;G$62,INDIRECT($D$59&amp;"!$E$4:$E$250"),"&gt;="&amp;G$61,INDIRECT($D$59&amp;"!$F$4:$F$250"),$C$1),NA())</f>
        <v>#N/A</v>
      </c>
      <c r="H77" s="44" t="e">
        <f ca="1">IF(H$63&gt;0,COUNTIFS(INDIRECT($D$59&amp;"!$q$4:$q$250"),"NO",INDIRECT($D$59&amp;"!$E$4:$E$250"),"&lt;="&amp;H$62,INDIRECT($D$59&amp;"!$E$4:$E$250"),"&gt;="&amp;H$61,INDIRECT($D$59&amp;"!$F$4:$F$250"),$C$1),NA())</f>
        <v>#N/A</v>
      </c>
      <c r="I77" s="44" t="e">
        <f ca="1">IF(I$63&gt;0,COUNTIFS(INDIRECT($I$59&amp;"!$q$4:$q$250"),"NO",INDIRECT($I$59&amp;"!$E$4:$E$250"),"&lt;="&amp;I$62,INDIRECT($I$59&amp;"!$E$4:$E$250"),"&gt;="&amp;I$61,INDIRECT($I$59&amp;"!$F$4:$F$250"),$C$1),NA())</f>
        <v>#N/A</v>
      </c>
      <c r="J77" s="44" t="e">
        <f ca="1">IF(J$63&gt;0,COUNTIFS(INDIRECT($I$59&amp;"!$q$4:$q$250"),"NO",INDIRECT($I$59&amp;"!$E$4:$E$250"),"&lt;="&amp;J$62,INDIRECT($I$59&amp;"!$E$4:$E$250"),"&gt;="&amp;J$61,INDIRECT($I$59&amp;"!$F$4:$F$250"),$C$1),NA())</f>
        <v>#N/A</v>
      </c>
      <c r="K77" s="44" t="e">
        <f ca="1">IF(K$63&gt;0,COUNTIFS(INDIRECT($I$59&amp;"!$q$4:$q$250"),"NO",INDIRECT($I$59&amp;"!$E$4:$E$250"),"&lt;="&amp;K$62,INDIRECT($I$59&amp;"!$E$4:$E$250"),"&gt;="&amp;K$61,INDIRECT($I$59&amp;"!$F$4:$F$250"),$C$1),NA())</f>
        <v>#N/A</v>
      </c>
      <c r="L77" s="44" t="e">
        <f ca="1">IF(L$63&gt;0,COUNTIFS(INDIRECT($I$59&amp;"!$q$4:$q$250"),"NO",INDIRECT($I$59&amp;"!$E$4:$E$250"),"&lt;="&amp;L$62,INDIRECT($I$59&amp;"!$E$4:$E$250"),"&gt;="&amp;L$61,INDIRECT($I$59&amp;"!$F$4:$F$250"),$C$1),NA())</f>
        <v>#N/A</v>
      </c>
      <c r="M77" s="44" t="e">
        <f ca="1">IF(M$63&gt;0,COUNTIFS(INDIRECT($I$59&amp;"!$q$4:$q$250"),"NO",INDIRECT($I$59&amp;"!$E$4:$E$250"),"&lt;="&amp;M$62,INDIRECT($I$59&amp;"!$E$4:$E$250"),"&gt;="&amp;M$61,INDIRECT($I$59&amp;"!$F$4:$F$250"),$C$1),NA())</f>
        <v>#N/A</v>
      </c>
    </row>
    <row r="78" spans="1:13" ht="28.8">
      <c r="A78" s="78"/>
      <c r="B78" s="79"/>
      <c r="C78" s="60" t="s">
        <v>65</v>
      </c>
      <c r="D78" s="44" t="e">
        <f ca="1">IF(D$63&gt;0,COUNTIFS(INDIRECT($D$59&amp;"!$r$4:$r$250"),"NO",INDIRECT($D$59&amp;"!$E$4:$E$250"),"&lt;="&amp;D$62,INDIRECT($D$59&amp;"!$E$4:$E$250"),"&gt;="&amp;D$61,INDIRECT($D$59&amp;"!$F$4:$F$250"),$C$1),NA())</f>
        <v>#N/A</v>
      </c>
      <c r="E78" s="44" t="e">
        <f ca="1">IF(E$63&gt;0,COUNTIFS(INDIRECT($D$59&amp;"!$r$4:$r$250"),"NO",INDIRECT($D$59&amp;"!$E$4:$E$250"),"&lt;="&amp;E$62,INDIRECT($D$59&amp;"!$E$4:$E$250"),"&gt;="&amp;E$61,INDIRECT($D$59&amp;"!$F$4:$F$250"),$C$1),NA())</f>
        <v>#N/A</v>
      </c>
      <c r="F78" s="44" t="e">
        <f ca="1">IF(F$63&gt;0,COUNTIFS(INDIRECT($D$59&amp;"!$r$4:$r$250"),"NO",INDIRECT($D$59&amp;"!$E$4:$E$250"),"&lt;="&amp;F$62,INDIRECT($D$59&amp;"!$E$4:$E$250"),"&gt;="&amp;F$61,INDIRECT($D$59&amp;"!$F$4:$F$250"),$C$1),NA())</f>
        <v>#N/A</v>
      </c>
      <c r="G78" s="44" t="e">
        <f ca="1">IF(G$63&gt;0,COUNTIFS(INDIRECT($D$59&amp;"!$r$4:$r$250"),"NO",INDIRECT($D$59&amp;"!$E$4:$E$250"),"&lt;="&amp;G$62,INDIRECT($D$59&amp;"!$E$4:$E$250"),"&gt;="&amp;G$61,INDIRECT($D$59&amp;"!$F$4:$F$250"),$C$1),NA())</f>
        <v>#N/A</v>
      </c>
      <c r="H78" s="44" t="e">
        <f ca="1">IF(H$63&gt;0,COUNTIFS(INDIRECT($D$59&amp;"!$r$4:$r$250"),"NO",INDIRECT($D$59&amp;"!$E$4:$E$250"),"&lt;="&amp;H$62,INDIRECT($D$59&amp;"!$E$4:$E$250"),"&gt;="&amp;H$61,INDIRECT($D$59&amp;"!$F$4:$F$250"),$C$1),NA())</f>
        <v>#N/A</v>
      </c>
      <c r="I78" s="44" t="e">
        <f ca="1">IF(I$63&gt;0,COUNTIFS(INDIRECT($I$59&amp;"!$r$4:$r$250"),"NO",INDIRECT($I$59&amp;"!$E$4:$E$250"),"&lt;="&amp;I$62,INDIRECT($I$59&amp;"!$E$4:$E$250"),"&gt;="&amp;I$61,INDIRECT($I$59&amp;"!$F$4:$F$250"),$C$1),NA())</f>
        <v>#N/A</v>
      </c>
      <c r="J78" s="44" t="e">
        <f ca="1">IF(J$63&gt;0,COUNTIFS(INDIRECT($I$59&amp;"!$r$4:$r$250"),"NO",INDIRECT($I$59&amp;"!$E$4:$E$250"),"&lt;="&amp;J$62,INDIRECT($I$59&amp;"!$E$4:$E$250"),"&gt;="&amp;J$61,INDIRECT($I$59&amp;"!$F$4:$F$250"),$C$1),NA())</f>
        <v>#N/A</v>
      </c>
      <c r="K78" s="44" t="e">
        <f ca="1">IF(K$63&gt;0,COUNTIFS(INDIRECT($I$59&amp;"!$r$4:$r$250"),"NO",INDIRECT($I$59&amp;"!$E$4:$E$250"),"&lt;="&amp;K$62,INDIRECT($I$59&amp;"!$E$4:$E$250"),"&gt;="&amp;K$61,INDIRECT($I$59&amp;"!$F$4:$F$250"),$C$1),NA())</f>
        <v>#N/A</v>
      </c>
      <c r="L78" s="44" t="e">
        <f ca="1">IF(L$63&gt;0,COUNTIFS(INDIRECT($I$59&amp;"!$r$4:$r$250"),"NO",INDIRECT($I$59&amp;"!$E$4:$E$250"),"&lt;="&amp;L$62,INDIRECT($I$59&amp;"!$E$4:$E$250"),"&gt;="&amp;L$61,INDIRECT($I$59&amp;"!$F$4:$F$250"),$C$1),NA())</f>
        <v>#N/A</v>
      </c>
      <c r="M78" s="44" t="e">
        <f ca="1">IF(M$63&gt;0,COUNTIFS(INDIRECT($I$59&amp;"!$r$4:$r$250"),"NO",INDIRECT($I$59&amp;"!$E$4:$E$250"),"&lt;="&amp;M$62,INDIRECT($I$59&amp;"!$E$4:$E$250"),"&gt;="&amp;M$61,INDIRECT($I$59&amp;"!$F$4:$F$250"),$C$1),NA())</f>
        <v>#N/A</v>
      </c>
    </row>
    <row r="79" spans="1:13" ht="62.4" customHeight="1">
      <c r="A79" s="82" t="s">
        <v>66</v>
      </c>
      <c r="B79" s="85" t="s">
        <v>67</v>
      </c>
      <c r="C79" s="60" t="s">
        <v>68</v>
      </c>
      <c r="D79" s="44" t="e">
        <f ca="1">IF(D$63&gt;0,COUNTIFS(INDIRECT($D$59&amp;"!$s$4:$s$250"),"NO",INDIRECT($D$59&amp;"!$E$4:$E$250"),"&lt;="&amp;D$62,INDIRECT($D$59&amp;"!$E$4:$E$250"),"&gt;="&amp;D$61,INDIRECT($D$59&amp;"!$F$4:$F$250"),$C$1),NA())</f>
        <v>#N/A</v>
      </c>
      <c r="E79" s="44" t="e">
        <f ca="1">IF(E$63&gt;0,COUNTIFS(INDIRECT($D$59&amp;"!$s$4:$s$250"),"NO",INDIRECT($D$59&amp;"!$E$4:$E$250"),"&lt;="&amp;E$62,INDIRECT($D$59&amp;"!$E$4:$E$250"),"&gt;="&amp;E$61,INDIRECT($D$59&amp;"!$F$4:$F$250"),$C$1),NA())</f>
        <v>#N/A</v>
      </c>
      <c r="F79" s="44" t="e">
        <f ca="1">IF(F$63&gt;0,COUNTIFS(INDIRECT($D$59&amp;"!$s$4:$s$250"),"NO",INDIRECT($D$59&amp;"!$E$4:$E$250"),"&lt;="&amp;F$62,INDIRECT($D$59&amp;"!$E$4:$E$250"),"&gt;="&amp;F$61,INDIRECT($D$59&amp;"!$F$4:$F$250"),$C$1),NA())</f>
        <v>#N/A</v>
      </c>
      <c r="G79" s="44" t="e">
        <f ca="1">IF(G$63&gt;0,COUNTIFS(INDIRECT($D$59&amp;"!$s$4:$s$250"),"NO",INDIRECT($D$59&amp;"!$E$4:$E$250"),"&lt;="&amp;G$62,INDIRECT($D$59&amp;"!$E$4:$E$250"),"&gt;="&amp;G$61,INDIRECT($D$59&amp;"!$F$4:$F$250"),$C$1),NA())</f>
        <v>#N/A</v>
      </c>
      <c r="H79" s="44" t="e">
        <f ca="1">IF(H$63&gt;0,COUNTIFS(INDIRECT($D$59&amp;"!$s$4:$s$250"),"NO",INDIRECT($D$59&amp;"!$E$4:$E$250"),"&lt;="&amp;H$62,INDIRECT($D$59&amp;"!$E$4:$E$250"),"&gt;="&amp;H$61,INDIRECT($D$59&amp;"!$F$4:$F$250"),$C$1),NA())</f>
        <v>#N/A</v>
      </c>
      <c r="I79" s="44" t="e">
        <f ca="1">IF(I$63&gt;0,COUNTIFS(INDIRECT($I$59&amp;"!$s$4:$s$250"),"NO",INDIRECT($I$59&amp;"!$E$4:$E$250"),"&lt;="&amp;I$62,INDIRECT($I$59&amp;"!$E$4:$E$250"),"&gt;="&amp;I$61,INDIRECT($I$59&amp;"!$F$4:$F$250"),$C$1),NA())</f>
        <v>#N/A</v>
      </c>
      <c r="J79" s="44" t="e">
        <f ca="1">IF(J$63&gt;0,COUNTIFS(INDIRECT($I$59&amp;"!$s$4:$s$250"),"NO",INDIRECT($I$59&amp;"!$E$4:$E$250"),"&lt;="&amp;J$62,INDIRECT($I$59&amp;"!$E$4:$E$250"),"&gt;="&amp;J$61,INDIRECT($I$59&amp;"!$F$4:$F$250"),$C$1),NA())</f>
        <v>#N/A</v>
      </c>
      <c r="K79" s="44" t="e">
        <f ca="1">IF(K$63&gt;0,COUNTIFS(INDIRECT($I$59&amp;"!$s$4:$s$250"),"NO",INDIRECT($I$59&amp;"!$E$4:$E$250"),"&lt;="&amp;K$62,INDIRECT($I$59&amp;"!$E$4:$E$250"),"&gt;="&amp;K$61,INDIRECT($I$59&amp;"!$F$4:$F$250"),$C$1),NA())</f>
        <v>#N/A</v>
      </c>
      <c r="L79" s="44" t="e">
        <f ca="1">IF(L$63&gt;0,COUNTIFS(INDIRECT($I$59&amp;"!$s$4:$s$250"),"NO",INDIRECT($I$59&amp;"!$E$4:$E$250"),"&lt;="&amp;L$62,INDIRECT($I$59&amp;"!$E$4:$E$250"),"&gt;="&amp;L$61,INDIRECT($I$59&amp;"!$F$4:$F$250"),$C$1),NA())</f>
        <v>#N/A</v>
      </c>
      <c r="M79" s="44" t="e">
        <f ca="1">IF(M$63&gt;0,COUNTIFS(INDIRECT($I$59&amp;"!$s$4:$s$250"),"NO",INDIRECT($I$59&amp;"!$E$4:$E$250"),"&lt;="&amp;M$62,INDIRECT($I$59&amp;"!$E$4:$E$250"),"&gt;="&amp;M$61,INDIRECT($I$59&amp;"!$F$4:$F$250"),$C$1),NA())</f>
        <v>#N/A</v>
      </c>
    </row>
    <row r="80" spans="1:13" ht="15.6">
      <c r="A80" s="83"/>
      <c r="B80" s="86"/>
      <c r="C80" s="60" t="s">
        <v>69</v>
      </c>
      <c r="D80" s="44" t="e">
        <f ca="1">IF(D$63&gt;0,COUNTIFS(INDIRECT($D$59&amp;"!$t$4:$t$250"),"NO",INDIRECT($D$59&amp;"!$E$4:$E$250"),"&lt;="&amp;D$62,INDIRECT($D$59&amp;"!$E$4:$E$250"),"&gt;="&amp;D$61,INDIRECT($D$59&amp;"!$F$4:$F$250"),$C$1),NA())</f>
        <v>#N/A</v>
      </c>
      <c r="E80" s="44" t="e">
        <f t="shared" ref="E80:H80" ca="1" si="38">IF(E$63&gt;0,COUNTIFS(INDIRECT($D$59&amp;"!$t$4:$t$250"),"NO",INDIRECT($D$59&amp;"!$E$4:$E$250"),"&lt;="&amp;E$62,INDIRECT($D$59&amp;"!$E$4:$E$250"),"&gt;="&amp;E$61,INDIRECT($D$59&amp;"!$F$4:$F$250"),$C$1),NA())</f>
        <v>#N/A</v>
      </c>
      <c r="F80" s="44" t="e">
        <f t="shared" ca="1" si="38"/>
        <v>#N/A</v>
      </c>
      <c r="G80" s="44" t="e">
        <f t="shared" ca="1" si="38"/>
        <v>#N/A</v>
      </c>
      <c r="H80" s="44" t="e">
        <f t="shared" ca="1" si="38"/>
        <v>#N/A</v>
      </c>
      <c r="I80" s="44" t="e">
        <f ca="1">IF(I$63&gt;0,COUNTIFS(INDIRECT($I$59&amp;"!$t$4:$t$250"),"NO",INDIRECT($I$59&amp;"!$E$4:$E$250"),"&lt;="&amp;I$62,INDIRECT($I$59&amp;"!$E$4:$E$250"),"&gt;="&amp;I$61,INDIRECT($I$59&amp;"!$F$4:$F$250"),$C$1),NA())</f>
        <v>#N/A</v>
      </c>
      <c r="J80" s="44" t="e">
        <f t="shared" ref="J80:M80" ca="1" si="39">IF(J$63&gt;0,COUNTIFS(INDIRECT($I$59&amp;"!$t$4:$t$250"),"NO",INDIRECT($I$59&amp;"!$E$4:$E$250"),"&lt;="&amp;J$62,INDIRECT($I$59&amp;"!$E$4:$E$250"),"&gt;="&amp;J$61,INDIRECT($I$59&amp;"!$F$4:$F$250"),$C$1),NA())</f>
        <v>#N/A</v>
      </c>
      <c r="K80" s="44" t="e">
        <f t="shared" ca="1" si="39"/>
        <v>#N/A</v>
      </c>
      <c r="L80" s="44" t="e">
        <f t="shared" ca="1" si="39"/>
        <v>#N/A</v>
      </c>
      <c r="M80" s="44" t="e">
        <f t="shared" ca="1" si="39"/>
        <v>#N/A</v>
      </c>
    </row>
    <row r="81" spans="1:13" ht="28.8">
      <c r="A81" s="83"/>
      <c r="B81" s="86"/>
      <c r="C81" s="60" t="s">
        <v>70</v>
      </c>
      <c r="D81" s="44" t="e">
        <f ca="1">IF(D$63&gt;0,COUNTIFS(INDIRECT($D$59&amp;"!$u$4:$u$250"),"NO",INDIRECT($D$59&amp;"!$E$4:$E$250"),"&lt;="&amp;D$62,INDIRECT($D$59&amp;"!$E$4:$E$250"),"&gt;="&amp;D$61,INDIRECT($D$59&amp;"!$F$4:$F$250"),$C$1),NA())</f>
        <v>#N/A</v>
      </c>
      <c r="E81" s="44" t="e">
        <f t="shared" ref="E81:H81" ca="1" si="40">IF(E$63&gt;0,COUNTIFS(INDIRECT($D$59&amp;"!$u$4:$u$250"),"NO",INDIRECT($D$59&amp;"!$E$4:$E$250"),"&lt;="&amp;E$62,INDIRECT($D$59&amp;"!$E$4:$E$250"),"&gt;="&amp;E$61,INDIRECT($D$59&amp;"!$F$4:$F$250"),$C$1),NA())</f>
        <v>#N/A</v>
      </c>
      <c r="F81" s="44" t="e">
        <f t="shared" ca="1" si="40"/>
        <v>#N/A</v>
      </c>
      <c r="G81" s="44" t="e">
        <f t="shared" ca="1" si="40"/>
        <v>#N/A</v>
      </c>
      <c r="H81" s="44" t="e">
        <f t="shared" ca="1" si="40"/>
        <v>#N/A</v>
      </c>
      <c r="I81" s="44" t="e">
        <f ca="1">IF(I$63&gt;0,COUNTIFS(INDIRECT($I$59&amp;"!$u$4:$u$250"),"NO",INDIRECT($I$59&amp;"!$E$4:$E$250"),"&lt;="&amp;I$62,INDIRECT($I$59&amp;"!$E$4:$E$250"),"&gt;="&amp;I$61,INDIRECT($I$59&amp;"!$F$4:$F$250"),$C$1),NA())</f>
        <v>#N/A</v>
      </c>
      <c r="J81" s="44" t="e">
        <f t="shared" ref="J81:M81" ca="1" si="41">IF(J$63&gt;0,COUNTIFS(INDIRECT($I$59&amp;"!$u$4:$u$250"),"NO",INDIRECT($I$59&amp;"!$E$4:$E$250"),"&lt;="&amp;J$62,INDIRECT($I$59&amp;"!$E$4:$E$250"),"&gt;="&amp;J$61,INDIRECT($I$59&amp;"!$F$4:$F$250"),$C$1),NA())</f>
        <v>#N/A</v>
      </c>
      <c r="K81" s="44" t="e">
        <f t="shared" ca="1" si="41"/>
        <v>#N/A</v>
      </c>
      <c r="L81" s="44" t="e">
        <f t="shared" ca="1" si="41"/>
        <v>#N/A</v>
      </c>
      <c r="M81" s="44" t="e">
        <f t="shared" ca="1" si="41"/>
        <v>#N/A</v>
      </c>
    </row>
    <row r="82" spans="1:13" ht="28.8">
      <c r="A82" s="83"/>
      <c r="B82" s="86"/>
      <c r="C82" s="60" t="s">
        <v>71</v>
      </c>
      <c r="D82" s="44" t="e">
        <f ca="1">IF(D$63&gt;0,COUNTIFS(INDIRECT($D$59&amp;"!$v$4:$v$250"),"NO",INDIRECT($D$59&amp;"!$E$4:$E$250"),"&lt;="&amp;D$62,INDIRECT($D$59&amp;"!$E$4:$E$250"),"&gt;="&amp;D$61,INDIRECT($D$59&amp;"!$F$4:$F$250"),$C$1),NA())</f>
        <v>#N/A</v>
      </c>
      <c r="E82" s="44" t="e">
        <f t="shared" ref="E82:H82" ca="1" si="42">IF(E$63&gt;0,COUNTIFS(INDIRECT($D$59&amp;"!$v$4:$v$250"),"NO",INDIRECT($D$59&amp;"!$E$4:$E$250"),"&lt;="&amp;E$62,INDIRECT($D$59&amp;"!$E$4:$E$250"),"&gt;="&amp;E$61,INDIRECT($D$59&amp;"!$F$4:$F$250"),$C$1),NA())</f>
        <v>#N/A</v>
      </c>
      <c r="F82" s="44" t="e">
        <f t="shared" ca="1" si="42"/>
        <v>#N/A</v>
      </c>
      <c r="G82" s="44" t="e">
        <f t="shared" ca="1" si="42"/>
        <v>#N/A</v>
      </c>
      <c r="H82" s="44" t="e">
        <f t="shared" ca="1" si="42"/>
        <v>#N/A</v>
      </c>
      <c r="I82" s="44" t="e">
        <f ca="1">IF(I$63&gt;0,COUNTIFS(INDIRECT($I$59&amp;"!$v$4:$v$250"),"NO",INDIRECT($I$59&amp;"!$E$4:$E$250"),"&lt;="&amp;I$62,INDIRECT($I$59&amp;"!$E$4:$E$250"),"&gt;="&amp;I$61,INDIRECT($I$59&amp;"!$F$4:$F$250"),$C$1),NA())</f>
        <v>#N/A</v>
      </c>
      <c r="J82" s="44" t="e">
        <f t="shared" ref="J82:M82" ca="1" si="43">IF(J$63&gt;0,COUNTIFS(INDIRECT($I$59&amp;"!$v$4:$v$250"),"NO",INDIRECT($I$59&amp;"!$E$4:$E$250"),"&lt;="&amp;J$62,INDIRECT($I$59&amp;"!$E$4:$E$250"),"&gt;="&amp;J$61,INDIRECT($I$59&amp;"!$F$4:$F$250"),$C$1),NA())</f>
        <v>#N/A</v>
      </c>
      <c r="K82" s="44" t="e">
        <f t="shared" ca="1" si="43"/>
        <v>#N/A</v>
      </c>
      <c r="L82" s="44" t="e">
        <f t="shared" ca="1" si="43"/>
        <v>#N/A</v>
      </c>
      <c r="M82" s="44" t="e">
        <f t="shared" ca="1" si="43"/>
        <v>#N/A</v>
      </c>
    </row>
    <row r="83" spans="1:13" ht="15.6">
      <c r="A83" s="83"/>
      <c r="B83" s="87"/>
      <c r="C83" s="60" t="s">
        <v>72</v>
      </c>
      <c r="D83" s="44" t="e">
        <f ca="1">IF(D$63&gt;0,COUNTIFS(INDIRECT($D$59&amp;"!$w$4:$w$250"),"NO",INDIRECT($D$59&amp;"!$E$4:$E$250"),"&lt;="&amp;D$62,INDIRECT($D$59&amp;"!$E$4:$E$250"),"&gt;="&amp;D$61,INDIRECT($D$59&amp;"!$F$4:$F$250"),$C$1),NA())</f>
        <v>#N/A</v>
      </c>
      <c r="E83" s="44" t="e">
        <f t="shared" ref="E83:H83" ca="1" si="44">IF(E$63&gt;0,COUNTIFS(INDIRECT($D$59&amp;"!$w$4:$w$250"),"NO",INDIRECT($D$59&amp;"!$E$4:$E$250"),"&lt;="&amp;E$62,INDIRECT($D$59&amp;"!$E$4:$E$250"),"&gt;="&amp;E$61,INDIRECT($D$59&amp;"!$F$4:$F$250"),$C$1),NA())</f>
        <v>#N/A</v>
      </c>
      <c r="F83" s="44" t="e">
        <f t="shared" ca="1" si="44"/>
        <v>#N/A</v>
      </c>
      <c r="G83" s="44" t="e">
        <f t="shared" ca="1" si="44"/>
        <v>#N/A</v>
      </c>
      <c r="H83" s="44" t="e">
        <f t="shared" ca="1" si="44"/>
        <v>#N/A</v>
      </c>
      <c r="I83" s="44" t="e">
        <f ca="1">IF(I$63&gt;0,COUNTIFS(INDIRECT($I$59&amp;"!$w$4:$w$250"),"NO",INDIRECT($I$59&amp;"!$E$4:$E$250"),"&lt;="&amp;I$62,INDIRECT($I$59&amp;"!$E$4:$E$250"),"&gt;="&amp;I$61,INDIRECT($I$59&amp;"!$F$4:$F$250"),$C$1),NA())</f>
        <v>#N/A</v>
      </c>
      <c r="J83" s="44" t="e">
        <f t="shared" ref="J83:M83" ca="1" si="45">IF(J$63&gt;0,COUNTIFS(INDIRECT($I$59&amp;"!$w$4:$w$250"),"NO",INDIRECT($I$59&amp;"!$E$4:$E$250"),"&lt;="&amp;J$62,INDIRECT($I$59&amp;"!$E$4:$E$250"),"&gt;="&amp;J$61,INDIRECT($I$59&amp;"!$F$4:$F$250"),$C$1),NA())</f>
        <v>#N/A</v>
      </c>
      <c r="K83" s="44" t="e">
        <f t="shared" ca="1" si="45"/>
        <v>#N/A</v>
      </c>
      <c r="L83" s="44" t="e">
        <f t="shared" ca="1" si="45"/>
        <v>#N/A</v>
      </c>
      <c r="M83" s="44" t="e">
        <f t="shared" ca="1" si="45"/>
        <v>#N/A</v>
      </c>
    </row>
    <row r="84" spans="1:13" ht="15.6">
      <c r="A84" s="83"/>
      <c r="B84" s="85" t="s">
        <v>73</v>
      </c>
      <c r="C84" s="60" t="s">
        <v>74</v>
      </c>
      <c r="D84" s="44" t="e">
        <f ca="1">IF(D$63&gt;0,COUNTIFS(INDIRECT($D$59&amp;"!$x$4:$x$250"),"NO",INDIRECT($D$59&amp;"!$E$4:$E$250"),"&lt;="&amp;D$62,INDIRECT($D$59&amp;"!$E$4:$E$250"),"&gt;="&amp;D$61,INDIRECT($D$59&amp;"!$F$4:$F$250"),$C$1),NA())</f>
        <v>#N/A</v>
      </c>
      <c r="E84" s="44" t="e">
        <f t="shared" ref="E84:H84" ca="1" si="46">IF(E$63&gt;0,COUNTIFS(INDIRECT($D$59&amp;"!$x$4:$x$250"),"NO",INDIRECT($D$59&amp;"!$E$4:$E$250"),"&lt;="&amp;E$62,INDIRECT($D$59&amp;"!$E$4:$E$250"),"&gt;="&amp;E$61,INDIRECT($D$59&amp;"!$F$4:$F$250"),$C$1),NA())</f>
        <v>#N/A</v>
      </c>
      <c r="F84" s="44" t="e">
        <f t="shared" ca="1" si="46"/>
        <v>#N/A</v>
      </c>
      <c r="G84" s="44" t="e">
        <f t="shared" ca="1" si="46"/>
        <v>#N/A</v>
      </c>
      <c r="H84" s="44" t="e">
        <f t="shared" ca="1" si="46"/>
        <v>#N/A</v>
      </c>
      <c r="I84" s="44" t="e">
        <f ca="1">IF(I$63&gt;0,COUNTIFS(INDIRECT($I$59&amp;"!$x$4:$x$250"),"NO",INDIRECT($I$59&amp;"!$E$4:$E$250"),"&lt;="&amp;I$62,INDIRECT($I$59&amp;"!$E$4:$E$250"),"&gt;="&amp;I$61,INDIRECT($I$59&amp;"!$F$4:$F$250"),$C$1),NA())</f>
        <v>#N/A</v>
      </c>
      <c r="J84" s="44" t="e">
        <f t="shared" ref="J84:M84" ca="1" si="47">IF(J$63&gt;0,COUNTIFS(INDIRECT($I$59&amp;"!$x$4:$x$250"),"NO",INDIRECT($I$59&amp;"!$E$4:$E$250"),"&lt;="&amp;J$62,INDIRECT($I$59&amp;"!$E$4:$E$250"),"&gt;="&amp;J$61,INDIRECT($I$59&amp;"!$F$4:$F$250"),$C$1),NA())</f>
        <v>#N/A</v>
      </c>
      <c r="K84" s="44" t="e">
        <f t="shared" ca="1" si="47"/>
        <v>#N/A</v>
      </c>
      <c r="L84" s="44" t="e">
        <f t="shared" ca="1" si="47"/>
        <v>#N/A</v>
      </c>
      <c r="M84" s="44" t="e">
        <f t="shared" ca="1" si="47"/>
        <v>#N/A</v>
      </c>
    </row>
    <row r="85" spans="1:13" ht="28.8">
      <c r="A85" s="83"/>
      <c r="B85" s="86"/>
      <c r="C85" s="15" t="s">
        <v>75</v>
      </c>
      <c r="D85" s="44" t="e">
        <f ca="1">IF(D$63&gt;0,COUNTIFS(INDIRECT($D$59&amp;"!$y$4:$y$250"),"NO",INDIRECT($D$59&amp;"!$E$4:$E$250"),"&lt;="&amp;D$62,INDIRECT($D$59&amp;"!$E$4:$E$250"),"&gt;="&amp;D$61,INDIRECT($D$59&amp;"!$F$4:$F$250"),$C$1),NA())</f>
        <v>#N/A</v>
      </c>
      <c r="E85" s="44" t="e">
        <f t="shared" ref="E85:H85" ca="1" si="48">IF(E$63&gt;0,COUNTIFS(INDIRECT($D$59&amp;"!$y$4:$y$250"),"NO",INDIRECT($D$59&amp;"!$E$4:$E$250"),"&lt;="&amp;E$62,INDIRECT($D$59&amp;"!$E$4:$E$250"),"&gt;="&amp;E$61,INDIRECT($D$59&amp;"!$F$4:$F$250"),$C$1),NA())</f>
        <v>#N/A</v>
      </c>
      <c r="F85" s="44" t="e">
        <f t="shared" ca="1" si="48"/>
        <v>#N/A</v>
      </c>
      <c r="G85" s="44" t="e">
        <f t="shared" ca="1" si="48"/>
        <v>#N/A</v>
      </c>
      <c r="H85" s="44" t="e">
        <f t="shared" ca="1" si="48"/>
        <v>#N/A</v>
      </c>
      <c r="I85" s="44" t="e">
        <f ca="1">IF(I$63&gt;0,COUNTIFS(INDIRECT($I$59&amp;"!$y$4:$y$250"),"NO",INDIRECT($I$59&amp;"!$E$4:$E$250"),"&lt;="&amp;I$62,INDIRECT($I$59&amp;"!$E$4:$E$250"),"&gt;="&amp;I$61,INDIRECT($I$59&amp;"!$F$4:$F$250"),$C$1),NA())</f>
        <v>#N/A</v>
      </c>
      <c r="J85" s="44" t="e">
        <f t="shared" ref="J85:M85" ca="1" si="49">IF(J$63&gt;0,COUNTIFS(INDIRECT($I$59&amp;"!$y$4:$y$250"),"NO",INDIRECT($I$59&amp;"!$E$4:$E$250"),"&lt;="&amp;J$62,INDIRECT($I$59&amp;"!$E$4:$E$250"),"&gt;="&amp;J$61,INDIRECT($I$59&amp;"!$F$4:$F$250"),$C$1),NA())</f>
        <v>#N/A</v>
      </c>
      <c r="K85" s="44" t="e">
        <f t="shared" ca="1" si="49"/>
        <v>#N/A</v>
      </c>
      <c r="L85" s="44" t="e">
        <f t="shared" ca="1" si="49"/>
        <v>#N/A</v>
      </c>
      <c r="M85" s="44" t="e">
        <f t="shared" ca="1" si="49"/>
        <v>#N/A</v>
      </c>
    </row>
    <row r="86" spans="1:13" ht="15.6">
      <c r="A86" s="83"/>
      <c r="B86" s="86"/>
      <c r="C86" s="60" t="s">
        <v>76</v>
      </c>
      <c r="D86" s="44" t="e">
        <f ca="1">IF(D$63&gt;0,COUNTIFS(INDIRECT($D$59&amp;"!$z$4:$z$250"),"NO",INDIRECT($D$59&amp;"!$E$4:$E$250"),"&lt;="&amp;D$62,INDIRECT($D$59&amp;"!$E$4:$E$250"),"&gt;="&amp;D$61,INDIRECT($D$59&amp;"!$F$4:$F$250"),$C$1),NA())</f>
        <v>#N/A</v>
      </c>
      <c r="E86" s="44" t="e">
        <f t="shared" ref="E86:H86" ca="1" si="50">IF(E$63&gt;0,COUNTIFS(INDIRECT($D$59&amp;"!$z$4:$z$250"),"NO",INDIRECT($D$59&amp;"!$E$4:$E$250"),"&lt;="&amp;E$62,INDIRECT($D$59&amp;"!$E$4:$E$250"),"&gt;="&amp;E$61,INDIRECT($D$59&amp;"!$F$4:$F$250"),$C$1),NA())</f>
        <v>#N/A</v>
      </c>
      <c r="F86" s="44" t="e">
        <f t="shared" ca="1" si="50"/>
        <v>#N/A</v>
      </c>
      <c r="G86" s="44" t="e">
        <f t="shared" ca="1" si="50"/>
        <v>#N/A</v>
      </c>
      <c r="H86" s="44" t="e">
        <f t="shared" ca="1" si="50"/>
        <v>#N/A</v>
      </c>
      <c r="I86" s="44" t="e">
        <f ca="1">IF(I$63&gt;0,COUNTIFS(INDIRECT($I$59&amp;"!$z$4:$z$250"),"NO",INDIRECT($I$59&amp;"!$E$4:$E$250"),"&lt;="&amp;I$62,INDIRECT($I$59&amp;"!$E$4:$E$250"),"&gt;="&amp;I$61,INDIRECT($I$59&amp;"!$F$4:$F$250"),$C$1),NA())</f>
        <v>#N/A</v>
      </c>
      <c r="J86" s="44" t="e">
        <f t="shared" ref="J86:M86" ca="1" si="51">IF(J$63&gt;0,COUNTIFS(INDIRECT($I$59&amp;"!$z$4:$z$250"),"NO",INDIRECT($I$59&amp;"!$E$4:$E$250"),"&lt;="&amp;J$62,INDIRECT($I$59&amp;"!$E$4:$E$250"),"&gt;="&amp;J$61,INDIRECT($I$59&amp;"!$F$4:$F$250"),$C$1),NA())</f>
        <v>#N/A</v>
      </c>
      <c r="K86" s="44" t="e">
        <f t="shared" ca="1" si="51"/>
        <v>#N/A</v>
      </c>
      <c r="L86" s="44" t="e">
        <f t="shared" ca="1" si="51"/>
        <v>#N/A</v>
      </c>
      <c r="M86" s="44" t="e">
        <f t="shared" ca="1" si="51"/>
        <v>#N/A</v>
      </c>
    </row>
    <row r="87" spans="1:13" ht="72">
      <c r="A87" s="83"/>
      <c r="B87" s="86"/>
      <c r="C87" s="60" t="s">
        <v>77</v>
      </c>
      <c r="D87" s="44" t="e">
        <f ca="1">IF(D$63&gt;0,COUNTIFS(INDIRECT($D$59&amp;"!$aa$4:$aa$250"),"NO",INDIRECT($D$59&amp;"!$E$4:$E$250"),"&lt;="&amp;D$62,INDIRECT($D$59&amp;"!$E$4:$E$250"),"&gt;="&amp;D$61,INDIRECT($D$59&amp;"!$F$4:$F$250"),$C$1),NA())</f>
        <v>#N/A</v>
      </c>
      <c r="E87" s="44" t="e">
        <f t="shared" ref="E87:H87" ca="1" si="52">IF(E$63&gt;0,COUNTIFS(INDIRECT($D$59&amp;"!$aa$4:$aa$250"),"NO",INDIRECT($D$59&amp;"!$E$4:$E$250"),"&lt;="&amp;E$62,INDIRECT($D$59&amp;"!$E$4:$E$250"),"&gt;="&amp;E$61,INDIRECT($D$59&amp;"!$F$4:$F$250"),$C$1),NA())</f>
        <v>#N/A</v>
      </c>
      <c r="F87" s="44" t="e">
        <f t="shared" ca="1" si="52"/>
        <v>#N/A</v>
      </c>
      <c r="G87" s="44" t="e">
        <f t="shared" ca="1" si="52"/>
        <v>#N/A</v>
      </c>
      <c r="H87" s="44" t="e">
        <f t="shared" ca="1" si="52"/>
        <v>#N/A</v>
      </c>
      <c r="I87" s="44" t="e">
        <f ca="1">IF(I$63&gt;0,COUNTIFS(INDIRECT($I$59&amp;"!$aa$4:$aa$250"),"NO",INDIRECT($I$59&amp;"!$E$4:$E$250"),"&lt;="&amp;I$62,INDIRECT($I$59&amp;"!$E$4:$E$250"),"&gt;="&amp;I$61,INDIRECT($I$59&amp;"!$F$4:$F$250"),$C$1),NA())</f>
        <v>#N/A</v>
      </c>
      <c r="J87" s="44" t="e">
        <f t="shared" ref="J87:M87" ca="1" si="53">IF(J$63&gt;0,COUNTIFS(INDIRECT($I$59&amp;"!$aa$4:$aa$250"),"NO",INDIRECT($I$59&amp;"!$E$4:$E$250"),"&lt;="&amp;J$62,INDIRECT($I$59&amp;"!$E$4:$E$250"),"&gt;="&amp;J$61,INDIRECT($I$59&amp;"!$F$4:$F$250"),$C$1),NA())</f>
        <v>#N/A</v>
      </c>
      <c r="K87" s="44" t="e">
        <f t="shared" ca="1" si="53"/>
        <v>#N/A</v>
      </c>
      <c r="L87" s="44" t="e">
        <f t="shared" ca="1" si="53"/>
        <v>#N/A</v>
      </c>
      <c r="M87" s="44" t="e">
        <f t="shared" ca="1" si="53"/>
        <v>#N/A</v>
      </c>
    </row>
    <row r="88" spans="1:13" ht="15.6">
      <c r="A88" s="83"/>
      <c r="B88" s="86"/>
      <c r="C88" s="61" t="s">
        <v>78</v>
      </c>
      <c r="D88" s="44" t="e">
        <f ca="1">IF(D$63&gt;0,COUNTIFS(INDIRECT($D$59&amp;"!$ab$4:$ab$250"),"NO",INDIRECT($D$59&amp;"!$E$4:$E$250"),"&lt;="&amp;D$62,INDIRECT($D$59&amp;"!$E$4:$E$250"),"&gt;="&amp;D$61,INDIRECT($D$59&amp;"!$F$4:$F$250"),$C$1),NA())</f>
        <v>#N/A</v>
      </c>
      <c r="E88" s="44" t="e">
        <f t="shared" ref="E88:H88" ca="1" si="54">IF(E$63&gt;0,COUNTIFS(INDIRECT($D$59&amp;"!$ab$4:$ab$250"),"NO",INDIRECT($D$59&amp;"!$E$4:$E$250"),"&lt;="&amp;E$62,INDIRECT($D$59&amp;"!$E$4:$E$250"),"&gt;="&amp;E$61,INDIRECT($D$59&amp;"!$F$4:$F$250"),$C$1),NA())</f>
        <v>#N/A</v>
      </c>
      <c r="F88" s="44" t="e">
        <f t="shared" ca="1" si="54"/>
        <v>#N/A</v>
      </c>
      <c r="G88" s="44" t="e">
        <f t="shared" ca="1" si="54"/>
        <v>#N/A</v>
      </c>
      <c r="H88" s="44" t="e">
        <f t="shared" ca="1" si="54"/>
        <v>#N/A</v>
      </c>
      <c r="I88" s="44" t="e">
        <f ca="1">IF(I$63&gt;0,COUNTIFS(INDIRECT($I$59&amp;"!$ab$4:$ab$250"),"NO",INDIRECT($I$59&amp;"!$E$4:$E$250"),"&lt;="&amp;I$62,INDIRECT($I$59&amp;"!$E$4:$E$250"),"&gt;="&amp;I$61,INDIRECT($I$59&amp;"!$F$4:$F$250"),$C$1),NA())</f>
        <v>#N/A</v>
      </c>
      <c r="J88" s="44" t="e">
        <f t="shared" ref="J88:M88" ca="1" si="55">IF(J$63&gt;0,COUNTIFS(INDIRECT($I$59&amp;"!$ab$4:$ab$250"),"NO",INDIRECT($I$59&amp;"!$E$4:$E$250"),"&lt;="&amp;J$62,INDIRECT($I$59&amp;"!$E$4:$E$250"),"&gt;="&amp;J$61,INDIRECT($I$59&amp;"!$F$4:$F$250"),$C$1),NA())</f>
        <v>#N/A</v>
      </c>
      <c r="K88" s="44" t="e">
        <f t="shared" ca="1" si="55"/>
        <v>#N/A</v>
      </c>
      <c r="L88" s="44" t="e">
        <f t="shared" ca="1" si="55"/>
        <v>#N/A</v>
      </c>
      <c r="M88" s="44" t="e">
        <f t="shared" ca="1" si="55"/>
        <v>#N/A</v>
      </c>
    </row>
    <row r="89" spans="1:13" ht="15.6">
      <c r="A89" s="83"/>
      <c r="B89" s="87"/>
      <c r="C89" s="61" t="s">
        <v>79</v>
      </c>
      <c r="D89" s="44" t="e">
        <f ca="1">IF(D$63&gt;0,COUNTIFS(INDIRECT($D$59&amp;"!$ac$4:$ac$250"),"NO",INDIRECT($D$59&amp;"!$E$4:$E$250"),"&lt;="&amp;D$62,INDIRECT($D$59&amp;"!$E$4:$E$250"),"&gt;="&amp;D$61,INDIRECT($D$59&amp;"!$F$4:$F$250"),$C$1),NA())</f>
        <v>#N/A</v>
      </c>
      <c r="E89" s="44" t="e">
        <f t="shared" ref="E89:H89" ca="1" si="56">IF(E$63&gt;0,COUNTIFS(INDIRECT($D$59&amp;"!$ac$4:$ac$250"),"NO",INDIRECT($D$59&amp;"!$E$4:$E$250"),"&lt;="&amp;E$62,INDIRECT($D$59&amp;"!$E$4:$E$250"),"&gt;="&amp;E$61,INDIRECT($D$59&amp;"!$F$4:$F$250"),$C$1),NA())</f>
        <v>#N/A</v>
      </c>
      <c r="F89" s="44" t="e">
        <f t="shared" ca="1" si="56"/>
        <v>#N/A</v>
      </c>
      <c r="G89" s="44" t="e">
        <f t="shared" ca="1" si="56"/>
        <v>#N/A</v>
      </c>
      <c r="H89" s="44" t="e">
        <f t="shared" ca="1" si="56"/>
        <v>#N/A</v>
      </c>
      <c r="I89" s="44" t="e">
        <f ca="1">IF(I$63&gt;0,COUNTIFS(INDIRECT($I$59&amp;"!$ac$4:$ac$250"),"NO",INDIRECT($I$59&amp;"!$E$4:$E$250"),"&lt;="&amp;I$62,INDIRECT($I$59&amp;"!$E$4:$E$250"),"&gt;="&amp;I$61,INDIRECT($I$59&amp;"!$F$4:$F$250"),$C$1),NA())</f>
        <v>#N/A</v>
      </c>
      <c r="J89" s="44" t="e">
        <f t="shared" ref="J89:M89" ca="1" si="57">IF(J$63&gt;0,COUNTIFS(INDIRECT($I$59&amp;"!$ac$4:$ac$250"),"NO",INDIRECT($I$59&amp;"!$E$4:$E$250"),"&lt;="&amp;J$62,INDIRECT($I$59&amp;"!$E$4:$E$250"),"&gt;="&amp;J$61,INDIRECT($I$59&amp;"!$F$4:$F$250"),$C$1),NA())</f>
        <v>#N/A</v>
      </c>
      <c r="K89" s="44" t="e">
        <f t="shared" ca="1" si="57"/>
        <v>#N/A</v>
      </c>
      <c r="L89" s="44" t="e">
        <f t="shared" ca="1" si="57"/>
        <v>#N/A</v>
      </c>
      <c r="M89" s="44" t="e">
        <f t="shared" ca="1" si="57"/>
        <v>#N/A</v>
      </c>
    </row>
    <row r="90" spans="1:13" ht="43.2">
      <c r="A90" s="83"/>
      <c r="B90" s="56" t="s">
        <v>80</v>
      </c>
      <c r="C90" s="58" t="s">
        <v>81</v>
      </c>
      <c r="D90" s="44" t="e">
        <f ca="1">IF(D$63&gt;0,COUNTIFS(INDIRECT($D$59&amp;"!$ad$4:$ad$250"),"NO",INDIRECT($D$59&amp;"!$E$4:$E$250"),"&lt;="&amp;D$62,INDIRECT($D$59&amp;"!$E$4:$E$250"),"&gt;="&amp;D$61,INDIRECT($D$59&amp;"!$F$4:$F$250"),$C$1),NA())</f>
        <v>#N/A</v>
      </c>
      <c r="E90" s="44" t="e">
        <f t="shared" ref="E90:H90" ca="1" si="58">IF(E$63&gt;0,COUNTIFS(INDIRECT($D$59&amp;"!$ad$4:$ad$250"),"NO",INDIRECT($D$59&amp;"!$E$4:$E$250"),"&lt;="&amp;E$62,INDIRECT($D$59&amp;"!$E$4:$E$250"),"&gt;="&amp;E$61,INDIRECT($D$59&amp;"!$F$4:$F$250"),$C$1),NA())</f>
        <v>#N/A</v>
      </c>
      <c r="F90" s="44" t="e">
        <f t="shared" ca="1" si="58"/>
        <v>#N/A</v>
      </c>
      <c r="G90" s="44" t="e">
        <f t="shared" ca="1" si="58"/>
        <v>#N/A</v>
      </c>
      <c r="H90" s="44" t="e">
        <f t="shared" ca="1" si="58"/>
        <v>#N/A</v>
      </c>
      <c r="I90" s="44" t="e">
        <f ca="1">IF(I$63&gt;0,COUNTIFS(INDIRECT($I$59&amp;"!$ad$4:$ad$250"),"NO",INDIRECT($I$59&amp;"!$E$4:$E$250"),"&lt;="&amp;I$62,INDIRECT($I$59&amp;"!$E$4:$E$250"),"&gt;="&amp;I$61,INDIRECT($I$59&amp;"!$F$4:$F$250"),$C$1),NA())</f>
        <v>#N/A</v>
      </c>
      <c r="J90" s="44" t="e">
        <f t="shared" ref="J90:M90" ca="1" si="59">IF(J$63&gt;0,COUNTIFS(INDIRECT($I$59&amp;"!$ad$4:$ad$250"),"NO",INDIRECT($I$59&amp;"!$E$4:$E$250"),"&lt;="&amp;J$62,INDIRECT($I$59&amp;"!$E$4:$E$250"),"&gt;="&amp;J$61,INDIRECT($I$59&amp;"!$F$4:$F$250"),$C$1),NA())</f>
        <v>#N/A</v>
      </c>
      <c r="K90" s="44" t="e">
        <f t="shared" ca="1" si="59"/>
        <v>#N/A</v>
      </c>
      <c r="L90" s="44" t="e">
        <f t="shared" ca="1" si="59"/>
        <v>#N/A</v>
      </c>
      <c r="M90" s="44" t="e">
        <f t="shared" ca="1" si="59"/>
        <v>#N/A</v>
      </c>
    </row>
    <row r="91" spans="1:13" ht="28.8">
      <c r="A91" s="83"/>
      <c r="B91" s="85" t="s">
        <v>82</v>
      </c>
      <c r="C91" s="15" t="s">
        <v>83</v>
      </c>
      <c r="D91" s="44" t="e">
        <f ca="1">IF(D$63&gt;0,COUNTIFS(INDIRECT($D$59&amp;"!$ae$4:$ae$250"),"NO",INDIRECT($D$59&amp;"!$E$4:$E$250"),"&lt;="&amp;D$62,INDIRECT($D$59&amp;"!$E$4:$E$250"),"&gt;="&amp;D$61,INDIRECT($D$59&amp;"!$F$4:$F$250"),$C$1),NA())</f>
        <v>#N/A</v>
      </c>
      <c r="E91" s="44" t="e">
        <f t="shared" ref="E91:H91" ca="1" si="60">IF(E$63&gt;0,COUNTIFS(INDIRECT($D$59&amp;"!$ae$4:$ae$250"),"NO",INDIRECT($D$59&amp;"!$E$4:$E$250"),"&lt;="&amp;E$62,INDIRECT($D$59&amp;"!$E$4:$E$250"),"&gt;="&amp;E$61,INDIRECT($D$59&amp;"!$F$4:$F$250"),$C$1),NA())</f>
        <v>#N/A</v>
      </c>
      <c r="F91" s="44" t="e">
        <f t="shared" ca="1" si="60"/>
        <v>#N/A</v>
      </c>
      <c r="G91" s="44" t="e">
        <f t="shared" ca="1" si="60"/>
        <v>#N/A</v>
      </c>
      <c r="H91" s="44" t="e">
        <f t="shared" ca="1" si="60"/>
        <v>#N/A</v>
      </c>
      <c r="I91" s="44" t="e">
        <f ca="1">IF(I$63&gt;0,COUNTIFS(INDIRECT($I$59&amp;"!$ae$4:$ae$250"),"NO",INDIRECT($I$59&amp;"!$E$4:$E$250"),"&lt;="&amp;I$62,INDIRECT($I$59&amp;"!$E$4:$E$250"),"&gt;="&amp;I$61,INDIRECT($I$59&amp;"!$F$4:$F$250"),$C$1),NA())</f>
        <v>#N/A</v>
      </c>
      <c r="J91" s="44" t="e">
        <f t="shared" ref="J91:M91" ca="1" si="61">IF(J$63&gt;0,COUNTIFS(INDIRECT($I$59&amp;"!$ae$4:$ae$250"),"NO",INDIRECT($I$59&amp;"!$E$4:$E$250"),"&lt;="&amp;J$62,INDIRECT($I$59&amp;"!$E$4:$E$250"),"&gt;="&amp;J$61,INDIRECT($I$59&amp;"!$F$4:$F$250"),$C$1),NA())</f>
        <v>#N/A</v>
      </c>
      <c r="K91" s="44" t="e">
        <f t="shared" ca="1" si="61"/>
        <v>#N/A</v>
      </c>
      <c r="L91" s="44" t="e">
        <f t="shared" ca="1" si="61"/>
        <v>#N/A</v>
      </c>
      <c r="M91" s="44" t="e">
        <f t="shared" ca="1" si="61"/>
        <v>#N/A</v>
      </c>
    </row>
    <row r="92" spans="1:13" ht="28.8">
      <c r="A92" s="83"/>
      <c r="B92" s="86"/>
      <c r="C92" s="15" t="s">
        <v>84</v>
      </c>
      <c r="D92" s="44" t="e">
        <f ca="1">IF(D$63&gt;0,COUNTIFS(INDIRECT($D$59&amp;"!$af$4:$af$250"),"NO",INDIRECT($D$59&amp;"!$E$4:$E$250"),"&lt;="&amp;D$62,INDIRECT($D$59&amp;"!$E$4:$E$250"),"&gt;="&amp;D$61,INDIRECT($D$59&amp;"!$F$4:$F$250"),$C$1),NA())</f>
        <v>#N/A</v>
      </c>
      <c r="E92" s="44" t="e">
        <f t="shared" ref="E92:H92" ca="1" si="62">IF(E$63&gt;0,COUNTIFS(INDIRECT($D$59&amp;"!$af$4:$af$250"),"NO",INDIRECT($D$59&amp;"!$E$4:$E$250"),"&lt;="&amp;E$62,INDIRECT($D$59&amp;"!$E$4:$E$250"),"&gt;="&amp;E$61,INDIRECT($D$59&amp;"!$F$4:$F$250"),$C$1),NA())</f>
        <v>#N/A</v>
      </c>
      <c r="F92" s="44" t="e">
        <f t="shared" ca="1" si="62"/>
        <v>#N/A</v>
      </c>
      <c r="G92" s="44" t="e">
        <f t="shared" ca="1" si="62"/>
        <v>#N/A</v>
      </c>
      <c r="H92" s="44" t="e">
        <f t="shared" ca="1" si="62"/>
        <v>#N/A</v>
      </c>
      <c r="I92" s="44" t="e">
        <f ca="1">IF(I$63&gt;0,COUNTIFS(INDIRECT($I$59&amp;"!$af$4:$af$250"),"NO",INDIRECT($I$59&amp;"!$E$4:$E$250"),"&lt;="&amp;I$62,INDIRECT($I$59&amp;"!$E$4:$E$250"),"&gt;="&amp;I$61,INDIRECT($I$59&amp;"!$F$4:$F$250"),$C$1),NA())</f>
        <v>#N/A</v>
      </c>
      <c r="J92" s="44" t="e">
        <f t="shared" ref="J92:M92" ca="1" si="63">IF(J$63&gt;0,COUNTIFS(INDIRECT($I$59&amp;"!$af$4:$af$250"),"NO",INDIRECT($I$59&amp;"!$E$4:$E$250"),"&lt;="&amp;J$62,INDIRECT($I$59&amp;"!$E$4:$E$250"),"&gt;="&amp;J$61,INDIRECT($I$59&amp;"!$F$4:$F$250"),$C$1),NA())</f>
        <v>#N/A</v>
      </c>
      <c r="K92" s="44" t="e">
        <f t="shared" ca="1" si="63"/>
        <v>#N/A</v>
      </c>
      <c r="L92" s="44" t="e">
        <f t="shared" ca="1" si="63"/>
        <v>#N/A</v>
      </c>
      <c r="M92" s="44" t="e">
        <f t="shared" ca="1" si="63"/>
        <v>#N/A</v>
      </c>
    </row>
    <row r="93" spans="1:13" ht="15.6">
      <c r="A93" s="83"/>
      <c r="B93" s="86"/>
      <c r="C93" s="15" t="s">
        <v>85</v>
      </c>
      <c r="D93" s="44" t="e">
        <f ca="1">IF(D$63&gt;0,COUNTIFS(INDIRECT($D$59&amp;"!$ag$4:$ag$250"),"NO",INDIRECT($D$59&amp;"!$E$4:$E$250"),"&lt;="&amp;D$62,INDIRECT($D$59&amp;"!$E$4:$E$250"),"&gt;="&amp;D$61,INDIRECT($D$59&amp;"!$F$4:$F$250"),$C$1),NA())</f>
        <v>#N/A</v>
      </c>
      <c r="E93" s="44" t="e">
        <f t="shared" ref="E93:H93" ca="1" si="64">IF(E$63&gt;0,COUNTIFS(INDIRECT($D$59&amp;"!$ag$4:$ag$250"),"NO",INDIRECT($D$59&amp;"!$E$4:$E$250"),"&lt;="&amp;E$62,INDIRECT($D$59&amp;"!$E$4:$E$250"),"&gt;="&amp;E$61,INDIRECT($D$59&amp;"!$F$4:$F$250"),$C$1),NA())</f>
        <v>#N/A</v>
      </c>
      <c r="F93" s="44" t="e">
        <f t="shared" ca="1" si="64"/>
        <v>#N/A</v>
      </c>
      <c r="G93" s="44" t="e">
        <f t="shared" ca="1" si="64"/>
        <v>#N/A</v>
      </c>
      <c r="H93" s="44" t="e">
        <f t="shared" ca="1" si="64"/>
        <v>#N/A</v>
      </c>
      <c r="I93" s="44" t="e">
        <f ca="1">IF(I$63&gt;0,COUNTIFS(INDIRECT($I$59&amp;"!$ag$4:$ag$250"),"NO",INDIRECT($I$59&amp;"!$E$4:$E$250"),"&lt;="&amp;I$62,INDIRECT($I$59&amp;"!$E$4:$E$250"),"&gt;="&amp;I$61,INDIRECT($I$59&amp;"!$F$4:$F$250"),$C$1),NA())</f>
        <v>#N/A</v>
      </c>
      <c r="J93" s="44" t="e">
        <f t="shared" ref="J93:M93" ca="1" si="65">IF(J$63&gt;0,COUNTIFS(INDIRECT($I$59&amp;"!$ag$4:$ag$250"),"NO",INDIRECT($I$59&amp;"!$E$4:$E$250"),"&lt;="&amp;J$62,INDIRECT($I$59&amp;"!$E$4:$E$250"),"&gt;="&amp;J$61,INDIRECT($I$59&amp;"!$F$4:$F$250"),$C$1),NA())</f>
        <v>#N/A</v>
      </c>
      <c r="K93" s="44" t="e">
        <f t="shared" ca="1" si="65"/>
        <v>#N/A</v>
      </c>
      <c r="L93" s="44" t="e">
        <f t="shared" ca="1" si="65"/>
        <v>#N/A</v>
      </c>
      <c r="M93" s="44" t="e">
        <f t="shared" ca="1" si="65"/>
        <v>#N/A</v>
      </c>
    </row>
    <row r="94" spans="1:13" ht="15.6">
      <c r="A94" s="83"/>
      <c r="B94" s="86"/>
      <c r="C94" s="15" t="s">
        <v>86</v>
      </c>
      <c r="D94" s="44" t="e">
        <f ca="1">IF(D$63&gt;0,COUNTIFS(INDIRECT($D$59&amp;"!$ah$4:$ah$250"),"NO",INDIRECT($D$59&amp;"!$E$4:$E$250"),"&lt;="&amp;D$62,INDIRECT($D$59&amp;"!$E$4:$E$250"),"&gt;="&amp;D$61,INDIRECT($D$59&amp;"!$F$4:$F$250"),$C$1),NA())</f>
        <v>#N/A</v>
      </c>
      <c r="E94" s="44" t="e">
        <f t="shared" ref="E94:H94" ca="1" si="66">IF(E$63&gt;0,COUNTIFS(INDIRECT($D$59&amp;"!$ah$4:$ah$250"),"NO",INDIRECT($D$59&amp;"!$E$4:$E$250"),"&lt;="&amp;E$62,INDIRECT($D$59&amp;"!$E$4:$E$250"),"&gt;="&amp;E$61,INDIRECT($D$59&amp;"!$F$4:$F$250"),$C$1),NA())</f>
        <v>#N/A</v>
      </c>
      <c r="F94" s="44" t="e">
        <f t="shared" ca="1" si="66"/>
        <v>#N/A</v>
      </c>
      <c r="G94" s="44" t="e">
        <f t="shared" ca="1" si="66"/>
        <v>#N/A</v>
      </c>
      <c r="H94" s="44" t="e">
        <f t="shared" ca="1" si="66"/>
        <v>#N/A</v>
      </c>
      <c r="I94" s="44" t="e">
        <f ca="1">IF(I$63&gt;0,COUNTIFS(INDIRECT($I$59&amp;"!$ah$4:$ah$250"),"NO",INDIRECT($I$59&amp;"!$E$4:$E$250"),"&lt;="&amp;I$62,INDIRECT($I$59&amp;"!$E$4:$E$250"),"&gt;="&amp;I$61,INDIRECT($I$59&amp;"!$F$4:$F$250"),$C$1),NA())</f>
        <v>#N/A</v>
      </c>
      <c r="J94" s="44" t="e">
        <f t="shared" ref="J94:M94" ca="1" si="67">IF(J$63&gt;0,COUNTIFS(INDIRECT($I$59&amp;"!$ah$4:$ah$250"),"NO",INDIRECT($I$59&amp;"!$E$4:$E$250"),"&lt;="&amp;J$62,INDIRECT($I$59&amp;"!$E$4:$E$250"),"&gt;="&amp;J$61,INDIRECT($I$59&amp;"!$F$4:$F$250"),$C$1),NA())</f>
        <v>#N/A</v>
      </c>
      <c r="K94" s="44" t="e">
        <f t="shared" ca="1" si="67"/>
        <v>#N/A</v>
      </c>
      <c r="L94" s="44" t="e">
        <f t="shared" ca="1" si="67"/>
        <v>#N/A</v>
      </c>
      <c r="M94" s="44" t="e">
        <f t="shared" ca="1" si="67"/>
        <v>#N/A</v>
      </c>
    </row>
    <row r="95" spans="1:13" ht="43.2">
      <c r="A95" s="83"/>
      <c r="B95" s="86"/>
      <c r="C95" s="58" t="s">
        <v>87</v>
      </c>
      <c r="D95" s="44" t="e">
        <f ca="1">IF(D$63&gt;0,COUNTIFS(INDIRECT($D$59&amp;"!$ai$4:$ai$250"),"NO",INDIRECT($D$59&amp;"!$E$4:$E$250"),"&lt;="&amp;D$62,INDIRECT($D$59&amp;"!$E$4:$E$250"),"&gt;="&amp;D$61,INDIRECT($D$59&amp;"!$F$4:$F$250"),$C$1),NA())</f>
        <v>#N/A</v>
      </c>
      <c r="E95" s="44" t="e">
        <f t="shared" ref="E95:H95" ca="1" si="68">IF(E$63&gt;0,COUNTIFS(INDIRECT($D$59&amp;"!$ai$4:$ai$250"),"NO",INDIRECT($D$59&amp;"!$E$4:$E$250"),"&lt;="&amp;E$62,INDIRECT($D$59&amp;"!$E$4:$E$250"),"&gt;="&amp;E$61,INDIRECT($D$59&amp;"!$F$4:$F$250"),$C$1),NA())</f>
        <v>#N/A</v>
      </c>
      <c r="F95" s="44" t="e">
        <f t="shared" ca="1" si="68"/>
        <v>#N/A</v>
      </c>
      <c r="G95" s="44" t="e">
        <f t="shared" ca="1" si="68"/>
        <v>#N/A</v>
      </c>
      <c r="H95" s="44" t="e">
        <f t="shared" ca="1" si="68"/>
        <v>#N/A</v>
      </c>
      <c r="I95" s="44" t="e">
        <f ca="1">IF(I$63&gt;0,COUNTIFS(INDIRECT($I$59&amp;"!$ai$4:$ai$250"),"NO",INDIRECT($I$59&amp;"!$E$4:$E$250"),"&lt;="&amp;I$62,INDIRECT($I$59&amp;"!$E$4:$E$250"),"&gt;="&amp;I$61,INDIRECT($I$59&amp;"!$F$4:$F$250"),$C$1),NA())</f>
        <v>#N/A</v>
      </c>
      <c r="J95" s="44" t="e">
        <f t="shared" ref="J95:M95" ca="1" si="69">IF(J$63&gt;0,COUNTIFS(INDIRECT($I$59&amp;"!$ai$4:$ai$250"),"NO",INDIRECT($I$59&amp;"!$E$4:$E$250"),"&lt;="&amp;J$62,INDIRECT($I$59&amp;"!$E$4:$E$250"),"&gt;="&amp;J$61,INDIRECT($I$59&amp;"!$F$4:$F$250"),$C$1),NA())</f>
        <v>#N/A</v>
      </c>
      <c r="K95" s="44" t="e">
        <f t="shared" ca="1" si="69"/>
        <v>#N/A</v>
      </c>
      <c r="L95" s="44" t="e">
        <f t="shared" ca="1" si="69"/>
        <v>#N/A</v>
      </c>
      <c r="M95" s="44" t="e">
        <f t="shared" ca="1" si="69"/>
        <v>#N/A</v>
      </c>
    </row>
    <row r="96" spans="1:13" ht="28.8">
      <c r="A96" s="84"/>
      <c r="B96" s="86"/>
      <c r="C96" s="15" t="s">
        <v>88</v>
      </c>
      <c r="D96" s="44" t="e">
        <f ca="1">IF(D$63&gt;0,COUNTIFS(INDIRECT($D$59&amp;"!$aj$4:$aj$250"),"NO",INDIRECT($D$59&amp;"!$E$4:$E$250"),"&lt;="&amp;D$62,INDIRECT($D$59&amp;"!$E$4:$E$250"),"&gt;="&amp;D$61,INDIRECT($D$59&amp;"!$F$4:$F$250"),$C$1),NA())</f>
        <v>#N/A</v>
      </c>
      <c r="E96" s="44" t="e">
        <f t="shared" ref="E96:H96" ca="1" si="70">IF(E$63&gt;0,COUNTIFS(INDIRECT($D$59&amp;"!$aj$4:$aj$250"),"NO",INDIRECT($D$59&amp;"!$E$4:$E$250"),"&lt;="&amp;E$62,INDIRECT($D$59&amp;"!$E$4:$E$250"),"&gt;="&amp;E$61,INDIRECT($D$59&amp;"!$F$4:$F$250"),$C$1),NA())</f>
        <v>#N/A</v>
      </c>
      <c r="F96" s="44" t="e">
        <f t="shared" ca="1" si="70"/>
        <v>#N/A</v>
      </c>
      <c r="G96" s="44" t="e">
        <f t="shared" ca="1" si="70"/>
        <v>#N/A</v>
      </c>
      <c r="H96" s="44" t="e">
        <f t="shared" ca="1" si="70"/>
        <v>#N/A</v>
      </c>
      <c r="I96" s="44" t="e">
        <f ca="1">IF(I$63&gt;0,COUNTIFS(INDIRECT($I$59&amp;"!$aj$4:$aj$250"),"NO",INDIRECT($I$59&amp;"!$E$4:$E$250"),"&lt;="&amp;I$62,INDIRECT($I$59&amp;"!$E$4:$E$250"),"&gt;="&amp;I$61,INDIRECT($I$59&amp;"!$F$4:$F$250"),$C$1),NA())</f>
        <v>#N/A</v>
      </c>
      <c r="J96" s="44" t="e">
        <f t="shared" ref="J96:M96" ca="1" si="71">IF(J$63&gt;0,COUNTIFS(INDIRECT($I$59&amp;"!$aj$4:$aj$250"),"NO",INDIRECT($I$59&amp;"!$E$4:$E$250"),"&lt;="&amp;J$62,INDIRECT($I$59&amp;"!$E$4:$E$250"),"&gt;="&amp;J$61,INDIRECT($I$59&amp;"!$F$4:$F$250"),$C$1),NA())</f>
        <v>#N/A</v>
      </c>
      <c r="K96" s="44" t="e">
        <f t="shared" ca="1" si="71"/>
        <v>#N/A</v>
      </c>
      <c r="L96" s="44" t="e">
        <f t="shared" ca="1" si="71"/>
        <v>#N/A</v>
      </c>
      <c r="M96" s="44" t="e">
        <f t="shared" ca="1" si="71"/>
        <v>#N/A</v>
      </c>
    </row>
    <row r="97" spans="1:13" ht="57.6">
      <c r="A97" s="75" t="s">
        <v>89</v>
      </c>
      <c r="B97" s="75"/>
      <c r="C97" s="15" t="s">
        <v>90</v>
      </c>
      <c r="D97" s="44" t="e">
        <f ca="1">IF(D$63&gt;0,COUNTIFS(INDIRECT($D$59&amp;"!$ak$4:$ak$250"),"NO",INDIRECT($D$59&amp;"!$E$4:$E$250"),"&lt;="&amp;D$62,INDIRECT($D$59&amp;"!$E$4:$E$250"),"&gt;="&amp;D$61,INDIRECT($D$59&amp;"!$F$4:$F$250"),$C$1),NA())</f>
        <v>#N/A</v>
      </c>
      <c r="E97" s="44" t="e">
        <f t="shared" ref="E97:H97" ca="1" si="72">IF(E$63&gt;0,COUNTIFS(INDIRECT($D$59&amp;"!$ak$4:$ak$250"),"NO",INDIRECT($D$59&amp;"!$E$4:$E$250"),"&lt;="&amp;E$62,INDIRECT($D$59&amp;"!$E$4:$E$250"),"&gt;="&amp;E$61,INDIRECT($D$59&amp;"!$F$4:$F$250"),$C$1),NA())</f>
        <v>#N/A</v>
      </c>
      <c r="F97" s="44" t="e">
        <f t="shared" ca="1" si="72"/>
        <v>#N/A</v>
      </c>
      <c r="G97" s="44" t="e">
        <f t="shared" ca="1" si="72"/>
        <v>#N/A</v>
      </c>
      <c r="H97" s="44" t="e">
        <f t="shared" ca="1" si="72"/>
        <v>#N/A</v>
      </c>
      <c r="I97" s="44" t="e">
        <f ca="1">IF(I$63&gt;0,COUNTIFS(INDIRECT($I$59&amp;"!$ak$4:$ak$250"),"NO",INDIRECT($I$59&amp;"!$E$4:$E$250"),"&lt;="&amp;I$62,INDIRECT($I$59&amp;"!$E$4:$E$250"),"&gt;="&amp;I$61,INDIRECT($I$59&amp;"!$F$4:$F$250"),$C$1),NA())</f>
        <v>#N/A</v>
      </c>
      <c r="J97" s="44" t="e">
        <f t="shared" ref="J97:M97" ca="1" si="73">IF(J$63&gt;0,COUNTIFS(INDIRECT($I$59&amp;"!$ak$4:$ak$250"),"NO",INDIRECT($I$59&amp;"!$E$4:$E$250"),"&lt;="&amp;J$62,INDIRECT($I$59&amp;"!$E$4:$E$250"),"&gt;="&amp;J$61,INDIRECT($I$59&amp;"!$F$4:$F$250"),$C$1),NA())</f>
        <v>#N/A</v>
      </c>
      <c r="K97" s="44" t="e">
        <f t="shared" ca="1" si="73"/>
        <v>#N/A</v>
      </c>
      <c r="L97" s="44" t="e">
        <f t="shared" ca="1" si="73"/>
        <v>#N/A</v>
      </c>
      <c r="M97" s="44" t="e">
        <f t="shared" ca="1" si="73"/>
        <v>#N/A</v>
      </c>
    </row>
    <row r="98" spans="1:13" ht="43.2">
      <c r="A98" s="75"/>
      <c r="B98" s="75"/>
      <c r="C98" s="15" t="s">
        <v>91</v>
      </c>
      <c r="D98" s="44" t="e">
        <f ca="1">IF(D$63&gt;0,COUNTIFS(INDIRECT($D$59&amp;"!$al$4:$al$250"),"NO",INDIRECT($D$59&amp;"!$E$4:$E$250"),"&lt;="&amp;D$62,INDIRECT($D$59&amp;"!$E$4:$E$250"),"&gt;="&amp;D$61,INDIRECT($D$59&amp;"!$F$4:$F$250"),$C$1),NA())</f>
        <v>#N/A</v>
      </c>
      <c r="E98" s="44" t="e">
        <f t="shared" ref="E98:H98" ca="1" si="74">IF(E$63&gt;0,COUNTIFS(INDIRECT($D$59&amp;"!$al$4:$al$250"),"NO",INDIRECT($D$59&amp;"!$E$4:$E$250"),"&lt;="&amp;E$62,INDIRECT($D$59&amp;"!$E$4:$E$250"),"&gt;="&amp;E$61,INDIRECT($D$59&amp;"!$F$4:$F$250"),$C$1),NA())</f>
        <v>#N/A</v>
      </c>
      <c r="F98" s="44" t="e">
        <f t="shared" ca="1" si="74"/>
        <v>#N/A</v>
      </c>
      <c r="G98" s="44" t="e">
        <f t="shared" ca="1" si="74"/>
        <v>#N/A</v>
      </c>
      <c r="H98" s="44" t="e">
        <f t="shared" ca="1" si="74"/>
        <v>#N/A</v>
      </c>
      <c r="I98" s="44" t="e">
        <f ca="1">IF(I$63&gt;0,COUNTIFS(INDIRECT($I$59&amp;"!$al$4:$al$250"),"NO",INDIRECT($I$59&amp;"!$E$4:$E$250"),"&lt;="&amp;I$62,INDIRECT($I$59&amp;"!$E$4:$E$250"),"&gt;="&amp;I$61,INDIRECT($I$59&amp;"!$F$4:$F$250"),$C$1),NA())</f>
        <v>#N/A</v>
      </c>
      <c r="J98" s="44" t="e">
        <f t="shared" ref="J98:M98" ca="1" si="75">IF(J$63&gt;0,COUNTIFS(INDIRECT($I$59&amp;"!$al$4:$al$250"),"NO",INDIRECT($I$59&amp;"!$E$4:$E$250"),"&lt;="&amp;J$62,INDIRECT($I$59&amp;"!$E$4:$E$250"),"&gt;="&amp;J$61,INDIRECT($I$59&amp;"!$F$4:$F$250"),$C$1),NA())</f>
        <v>#N/A</v>
      </c>
      <c r="K98" s="44" t="e">
        <f t="shared" ca="1" si="75"/>
        <v>#N/A</v>
      </c>
      <c r="L98" s="44" t="e">
        <f t="shared" ca="1" si="75"/>
        <v>#N/A</v>
      </c>
      <c r="M98" s="44" t="e">
        <f t="shared" ca="1" si="75"/>
        <v>#N/A</v>
      </c>
    </row>
    <row r="100" spans="1:13">
      <c r="D100" s="39" t="str">
        <f>TEXT(D61,"mm/dd")&amp;" - "&amp;TEXT(D62,"mm/dd")</f>
        <v xml:space="preserve"> - </v>
      </c>
      <c r="E100" s="39" t="str">
        <f t="shared" ref="E100:M100" si="76">TEXT(E61,"mm/dd")&amp;" - "&amp;TEXT(E62,"mm/dd")</f>
        <v xml:space="preserve"> - </v>
      </c>
      <c r="F100" s="39" t="str">
        <f t="shared" si="76"/>
        <v xml:space="preserve"> - </v>
      </c>
      <c r="G100" s="39" t="str">
        <f t="shared" si="76"/>
        <v xml:space="preserve"> - </v>
      </c>
      <c r="H100" s="39" t="str">
        <f t="shared" si="76"/>
        <v xml:space="preserve"> - </v>
      </c>
      <c r="I100" s="39" t="str">
        <f t="shared" si="76"/>
        <v xml:space="preserve"> - </v>
      </c>
      <c r="J100" s="39" t="str">
        <f t="shared" si="76"/>
        <v xml:space="preserve"> - </v>
      </c>
      <c r="K100" s="39" t="str">
        <f t="shared" si="76"/>
        <v xml:space="preserve"> - </v>
      </c>
      <c r="L100" s="39" t="str">
        <f t="shared" si="76"/>
        <v xml:space="preserve"> - </v>
      </c>
      <c r="M100" s="39" t="str">
        <f t="shared" si="76"/>
        <v xml:space="preserve"> - </v>
      </c>
    </row>
  </sheetData>
  <mergeCells count="27">
    <mergeCell ref="A1:B1"/>
    <mergeCell ref="A4:C5"/>
    <mergeCell ref="A6:B9"/>
    <mergeCell ref="D59:H59"/>
    <mergeCell ref="A2:H2"/>
    <mergeCell ref="A10:B11"/>
    <mergeCell ref="A12:B13"/>
    <mergeCell ref="D60:H60"/>
    <mergeCell ref="I60:M60"/>
    <mergeCell ref="A61:B62"/>
    <mergeCell ref="A63:B66"/>
    <mergeCell ref="I59:M59"/>
    <mergeCell ref="A60:C60"/>
    <mergeCell ref="B84:B89"/>
    <mergeCell ref="B79:B83"/>
    <mergeCell ref="B91:B96"/>
    <mergeCell ref="A97:B98"/>
    <mergeCell ref="A79:A96"/>
    <mergeCell ref="A67:B68"/>
    <mergeCell ref="A69:B70"/>
    <mergeCell ref="A71:B78"/>
    <mergeCell ref="A40:B41"/>
    <mergeCell ref="A14:B21"/>
    <mergeCell ref="A22:A39"/>
    <mergeCell ref="B22:B26"/>
    <mergeCell ref="B27:B32"/>
    <mergeCell ref="B34:B39"/>
  </mergeCells>
  <conditionalFormatting sqref="D6:O41">
    <cfRule type="expression" dxfId="488" priority="13">
      <formula>ISERROR(D6)</formula>
    </cfRule>
  </conditionalFormatting>
  <conditionalFormatting sqref="D8:O8">
    <cfRule type="expression" dxfId="487" priority="11">
      <formula>ISERROR(D8)</formula>
    </cfRule>
  </conditionalFormatting>
  <conditionalFormatting sqref="D9:O9">
    <cfRule type="expression" dxfId="486" priority="10">
      <formula>ISERROR(D9)</formula>
    </cfRule>
  </conditionalFormatting>
  <conditionalFormatting sqref="D10:O41">
    <cfRule type="dataBar" priority="1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{FF56A945-6163-4183-9628-3852349160B2}</x14:id>
        </ext>
      </extLst>
    </cfRule>
  </conditionalFormatting>
  <conditionalFormatting sqref="D67:M98">
    <cfRule type="expression" dxfId="485" priority="8">
      <formula>ISERROR(D67)</formula>
    </cfRule>
  </conditionalFormatting>
  <conditionalFormatting sqref="D65:M65">
    <cfRule type="expression" dxfId="484" priority="7">
      <formula>ISERROR(D65)</formula>
    </cfRule>
  </conditionalFormatting>
  <conditionalFormatting sqref="D65:M65">
    <cfRule type="expression" dxfId="483" priority="6">
      <formula>ISERROR(D65)</formula>
    </cfRule>
  </conditionalFormatting>
  <conditionalFormatting sqref="D66:M66">
    <cfRule type="expression" dxfId="482" priority="5">
      <formula>ISERROR(D66)</formula>
    </cfRule>
  </conditionalFormatting>
  <conditionalFormatting sqref="D66:M66">
    <cfRule type="expression" dxfId="481" priority="4">
      <formula>ISERROR(D66)</formula>
    </cfRule>
  </conditionalFormatting>
  <conditionalFormatting sqref="D63:M64">
    <cfRule type="expression" dxfId="480" priority="1">
      <formula>ISERROR(D63)</formula>
    </cfRule>
  </conditionalFormatting>
  <conditionalFormatting sqref="D67:M98">
    <cfRule type="dataBar" priority="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{2C1665AB-1CD0-4C99-BDE0-C63D5994176F}</x14:id>
        </ext>
      </extLst>
    </cfRule>
  </conditionalFormatting>
  <dataValidations count="2">
    <dataValidation type="list" allowBlank="1" showInputMessage="1" showErrorMessage="1" sqref="D60:M60" xr:uid="{815DCF94-96C8-43D0-B37E-9FDC6E7CE096}">
      <formula1>month_list</formula1>
    </dataValidation>
    <dataValidation type="list" allowBlank="1" showInputMessage="1" showErrorMessage="1" sqref="C1" xr:uid="{42122289-DA29-4DFC-9DF5-B39AA2208FAC}">
      <formula1>"7a - 11a,11a - 3p,3p - 7p,7p - 11p,11p - 3a,3a - 7a"</formula1>
    </dataValidation>
  </dataValidations>
  <pageMargins left="0.7" right="0.7" top="0.5" bottom="0.5" header="0.3" footer="0.3"/>
  <pageSetup scale="64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56A945-6163-4183-9628-3852349160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D10:O41</xm:sqref>
        </x14:conditionalFormatting>
        <x14:conditionalFormatting xmlns:xm="http://schemas.microsoft.com/office/excel/2006/main">
          <x14:cfRule type="dataBar" id="{2C1665AB-1CD0-4C99-BDE0-C63D59941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D67:M98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154C3-17B3-4198-921B-4A76FEE9FF10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3.554687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6.441406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Rates'!D4="","MONTH 1",'SUMMARY Rates'!D4)</f>
        <v>Month_1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126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IF(COUNTA(Table2[[#This Row],[Employee Name]:[2. Residents who are discharged/transported outside
of facility wear a mask]])=0,"",COUNTIF(Table2[[#This Row],[All facility staff are wearing face covering (no cloth masks)]:[2. Residents who are discharged/transported outside
of facility wear a mask]],"NO"))</f>
        <v/>
      </c>
    </row>
  </sheetData>
  <mergeCells count="13">
    <mergeCell ref="B2:F2"/>
    <mergeCell ref="A1:F1"/>
    <mergeCell ref="S2:W2"/>
    <mergeCell ref="X2:AA2"/>
    <mergeCell ref="AE2:AJ2"/>
    <mergeCell ref="G1:H2"/>
    <mergeCell ref="I1:J2"/>
    <mergeCell ref="K1:R2"/>
    <mergeCell ref="AK1:AL2"/>
    <mergeCell ref="AB2:AC2"/>
    <mergeCell ref="S1:W1"/>
    <mergeCell ref="X1:AC1"/>
    <mergeCell ref="AD1:AJ1"/>
  </mergeCells>
  <phoneticPr fontId="12" type="noConversion"/>
  <dataValidations count="3">
    <dataValidation type="list" allowBlank="1" showInputMessage="1" showErrorMessage="1" sqref="G4:AL250" xr:uid="{6137C6D9-1A8D-4BBF-B3DF-2A2EC4763EC6}">
      <formula1>"YES,NO"</formula1>
    </dataValidation>
    <dataValidation type="list" allowBlank="1" showInputMessage="1" showErrorMessage="1" sqref="F4:F250" xr:uid="{CDDF49D2-E824-4D7C-9DA8-B19A0638DD9B}">
      <formula1>"7a - 11a,11a - 3p,3p - 7p,7p - 11p,11p - 3a,3a - 7a"</formula1>
    </dataValidation>
    <dataValidation type="list" allowBlank="1" showInputMessage="1" showErrorMessage="1" sqref="C4:C250" xr:uid="{3B0FFD6F-A60C-4CD5-9806-FC6327A580C6}">
      <formula1>JOB_LIST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B87C-4E1D-4F00-BE19-0A13F564CD83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Rates'!E4="","MONTH 2",'SUMMARY Rates'!E4)</f>
        <v>Month_2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126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IF(COUNTA(Table22[[#This Row],[Employee Name]:[2. Residents who are discharged/transported outside
of facility wear a mask]])=0,"",COUNTIF(Table22[[#This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C4:C250" xr:uid="{DC1396AA-703E-49B5-995F-DE683F2C1F88}">
      <formula1>JOB_LIST</formula1>
    </dataValidation>
    <dataValidation type="list" allowBlank="1" showInputMessage="1" showErrorMessage="1" sqref="F4:F250" xr:uid="{D86CCEEE-C6F9-49F3-9295-DCDC86F66A78}">
      <formula1>"7a - 11a,11a - 3p,3p - 7p,7p - 11p,11p - 3a,3a - 7a"</formula1>
    </dataValidation>
    <dataValidation type="list" allowBlank="1" showInputMessage="1" showErrorMessage="1" sqref="G4:AL250" xr:uid="{D1F90BCD-D6A8-4570-81CA-32E2373769A1}">
      <formula1>"YES,NO"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D97B-B7A1-444F-A4F4-47B3505B194B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Rates'!F4="","MONTH 3",'SUMMARY Rates'!F4)</f>
        <v>Month_3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126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IF(COUNTA(Table224[[#This Row],[Employee Name]:[2. Residents who are discharged/transported outside
of facility wear a mask]])=0,"",COUNTIF(Table224[[#This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G4:AL250" xr:uid="{E93A9627-BFE2-4328-9754-F0F073961159}">
      <formula1>"YES,NO"</formula1>
    </dataValidation>
    <dataValidation type="list" allowBlank="1" showInputMessage="1" showErrorMessage="1" sqref="F4:F250" xr:uid="{00D90371-7284-4A4B-85A1-7D387490415D}">
      <formula1>"7a - 11a,11a - 3p,3p - 7p,7p - 11p,11p - 3a,3a - 7a"</formula1>
    </dataValidation>
    <dataValidation type="list" allowBlank="1" showInputMessage="1" showErrorMessage="1" sqref="C4:C250" xr:uid="{64B7B653-8CA0-4619-8E7F-F8F141BBD1FB}">
      <formula1>JOB_LIST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FBEA-E048-4BD0-94D5-027AC0E370CE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Rates'!G4="","MONTH 4",'SUMMARY Rates'!G4)</f>
        <v>Month_4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IF(COUNTA(Table2245[[#This Row],[Employee Name]:[2. Residents who are discharged/transported outside
of facility wear a mask]])=0,"",COUNTIF(Table2245[[#This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C4:C250" xr:uid="{E5C119C2-510F-48E1-8530-3EDBFFCB0A2B}">
      <formula1>JOB_LIST</formula1>
    </dataValidation>
    <dataValidation type="list" allowBlank="1" showInputMessage="1" showErrorMessage="1" sqref="F4:F250" xr:uid="{A2183507-015C-4C10-A8F9-EC496BE565AA}">
      <formula1>"7a - 11a,11a - 3p,3p - 7p,7p - 11p,11p - 3a,3a - 7a"</formula1>
    </dataValidation>
    <dataValidation type="list" allowBlank="1" showInputMessage="1" showErrorMessage="1" sqref="G4:AL250" xr:uid="{5629D8A3-E2CD-458F-9855-92F3727D586D}">
      <formula1>"YES,NO"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FBC0-AF08-45E6-B8CB-2D95B3E2977F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Rates'!H4="","MONTH 5",'SUMMARY Rates'!H4)</f>
        <v>Month_5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IF(COUNTA(Table22456[[#This Row],[Employee Name]:[2. Residents who are discharged/transported outside
of facility wear a mask]])=0,"",COUNTIF(Table22456[[#This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G4:AL250" xr:uid="{26A90937-6F31-45FB-B253-FE887B392E4F}">
      <formula1>"YES,NO"</formula1>
    </dataValidation>
    <dataValidation type="list" allowBlank="1" showInputMessage="1" showErrorMessage="1" sqref="F4:F250" xr:uid="{C0014A97-3789-4242-985A-682D73C228B6}">
      <formula1>"7a - 11a,11a - 3p,3p - 7p,7p - 11p,11p - 3a,3a - 7a"</formula1>
    </dataValidation>
    <dataValidation type="list" allowBlank="1" showInputMessage="1" showErrorMessage="1" sqref="C4:C250" xr:uid="{1CBBA923-BABC-44EB-81B9-F5F5924E995A}">
      <formula1>JOB_LIST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3B6F-C1AC-4F04-A205-2ACD00E7565B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Rates'!I4="","MONTH 6",'SUMMARY Rates'!I4)</f>
        <v>Month_6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IF(COUNTA(Table224567[[#This Row],[Employee Name]:[2. Residents who are discharged/transported outside
of facility wear a mask]])=0,"",COUNTIF(Table224567[[#This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C4:C250" xr:uid="{C61BF33F-67EE-49D2-9AB8-0FCD1D2A0772}">
      <formula1>JOB_LIST</formula1>
    </dataValidation>
    <dataValidation type="list" allowBlank="1" showInputMessage="1" showErrorMessage="1" sqref="F4:F250" xr:uid="{F5777A4D-2948-4077-8AE5-202FECE94AA6}">
      <formula1>"7a - 11a,11a - 3p,3p - 7p,7p - 11p,11p - 3a,3a - 7a"</formula1>
    </dataValidation>
    <dataValidation type="list" allowBlank="1" showInputMessage="1" showErrorMessage="1" sqref="G4:AL250" xr:uid="{EAB3A34D-7DFD-4FC7-AE32-E218F8D04546}">
      <formula1>"YES,NO"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6360A-7B25-41E2-97E4-832989E91ED2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Rates'!J4="","MONTH 7",'SUMMARY Rates'!J4)</f>
        <v>Month_7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IF(COUNTA(Table2245678[[#This Row],[Employee Name]:[2. Residents who are discharged/transported outside
of facility wear a mask]])=0,"",COUNTIF(Table2245678[[#This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G4:AL250" xr:uid="{8147A78E-04FA-41AA-AEE7-D796287BE940}">
      <formula1>"YES,NO"</formula1>
    </dataValidation>
    <dataValidation type="list" allowBlank="1" showInputMessage="1" showErrorMessage="1" sqref="F4:F250" xr:uid="{B34B710C-8D0B-4DF1-8B24-59911BC02356}">
      <formula1>"7a - 11a,11a - 3p,3p - 7p,7p - 11p,11p - 3a,3a - 7a"</formula1>
    </dataValidation>
    <dataValidation type="list" allowBlank="1" showInputMessage="1" showErrorMessage="1" sqref="C4:C250" xr:uid="{102DB099-4098-4712-8BDD-8F4C29D8A2D4}">
      <formula1>JOB_LIST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ACA3-FE95-4DC8-AA64-5F49C89F395F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Rates'!K4="","MONTH 8",'SUMMARY Rates'!K4)</f>
        <v>Month_8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IF(COUNTA(Table22456789[[#This Row],[Employee Name]:[2. Residents who are discharged/transported outside
of facility wear a mask]])=0,"",COUNTIF(Table22456789[[#This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C4:C250" xr:uid="{F7C1FB55-1C05-408C-AD36-175789E306F0}">
      <formula1>JOB_LIST</formula1>
    </dataValidation>
    <dataValidation type="list" allowBlank="1" showInputMessage="1" showErrorMessage="1" sqref="F4:F250" xr:uid="{06C2446F-212F-4CC5-951D-A04111F8AA51}">
      <formula1>"7a - 11a,11a - 3p,3p - 7p,7p - 11p,11p - 3a,3a - 7a"</formula1>
    </dataValidation>
    <dataValidation type="list" allowBlank="1" showInputMessage="1" showErrorMessage="1" sqref="G4:AL250" xr:uid="{04EB05E8-AA2C-49AA-871C-7B679C81F2D6}">
      <formula1>"YES,NO"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1052-6399-470C-9E33-06EF01B069A9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Rates'!L4="","MONTH 9",'SUMMARY Rates'!L4)</f>
        <v>Month_9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IF(COUNTA(Table2245678910[[#This Row],[Employee Name]:[2. Residents who are discharged/transported outside
of facility wear a mask]])=0,"",COUNTIF(Table2245678910[[#This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G4:AL250" xr:uid="{EF5B1A32-0501-44C5-9D71-F26366BA4270}">
      <formula1>"YES,NO"</formula1>
    </dataValidation>
    <dataValidation type="list" allowBlank="1" showInputMessage="1" showErrorMessage="1" sqref="F4:F250" xr:uid="{D1E6B48F-C8DE-4E8E-B082-84AA107D937F}">
      <formula1>"7a - 11a,11a - 3p,3p - 7p,7p - 11p,11p - 3a,3a - 7a"</formula1>
    </dataValidation>
    <dataValidation type="list" allowBlank="1" showInputMessage="1" showErrorMessage="1" sqref="C4:C250" xr:uid="{39884268-C5E3-4AB0-801C-EEB0BB7E0FB1}">
      <formula1>JOB_LIST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CAA8-7374-41D9-8B1F-C4B072E041C6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Rates'!M4="","MONTH 10",'SUMMARY Rates'!M4)</f>
        <v>Month_10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IF(COUNTA(Table224567891011[[#This Row],[Employee Name]:[2. Residents who are discharged/transported outside
of facility wear a mask]])=0,"",COUNTIF(Table224567891011[[#This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C4:C250" xr:uid="{9A96C969-9A39-4547-B0C2-8A69FE802255}">
      <formula1>JOB_LIST</formula1>
    </dataValidation>
    <dataValidation type="list" allowBlank="1" showInputMessage="1" showErrorMessage="1" sqref="F4:F250" xr:uid="{74ADBBDB-7A85-4C4D-873D-B63D528388E4}">
      <formula1>"7a - 11a,11a - 3p,3p - 7p,7p - 11p,11p - 3a,3a - 7a"</formula1>
    </dataValidation>
    <dataValidation type="list" allowBlank="1" showInputMessage="1" showErrorMessage="1" sqref="G4:AL250" xr:uid="{30ACFF04-8843-4A02-A347-3819D72691C1}">
      <formula1>"YES,NO"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A717-6958-44C0-B438-DE458FFBEC1A}">
  <sheetPr>
    <pageSetUpPr fitToPage="1"/>
  </sheetPr>
  <dimension ref="A1:AM250"/>
  <sheetViews>
    <sheetView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Rates'!N4="","MONTH 11",'SUMMARY Rates'!N4)</f>
        <v>Month_11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IF(COUNTA(Table22456789101112[[#This Row],[Employee Name]:[2. Residents who are discharged/transported outside
of facility wear a mask]])=0,"",COUNTIF(Table22456789101112[[#This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G4:AL250" xr:uid="{00E919EE-FED2-4700-99DA-4493C0916BAD}">
      <formula1>"YES,NO"</formula1>
    </dataValidation>
    <dataValidation type="list" allowBlank="1" showInputMessage="1" showErrorMessage="1" sqref="F4:F250" xr:uid="{5261ED55-1B6C-4384-A776-A4AB1EF43F68}">
      <formula1>"7a - 11a,11a - 3p,3p - 7p,7p - 11p,11p - 3a,3a - 7a"</formula1>
    </dataValidation>
    <dataValidation type="list" allowBlank="1" showInputMessage="1" showErrorMessage="1" sqref="C4:C250" xr:uid="{1D42F946-C51B-4024-9B64-886DEFA4AAE8}">
      <formula1>JOB_LIST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ADA9-BF5D-489C-927B-479DDE53A38C}">
  <sheetPr>
    <pageSetUpPr fitToPage="1"/>
  </sheetPr>
  <dimension ref="A1:AM250"/>
  <sheetViews>
    <sheetView tabSelected="1" workbookViewId="0">
      <pane xSplit="6" ySplit="3" topLeftCell="G4" activePane="bottomRight" state="frozen"/>
      <selection pane="topRight" sqref="A1:L1"/>
      <selection pane="bottomLeft" sqref="A1:L1"/>
      <selection pane="bottomRight" sqref="A1:F1"/>
    </sheetView>
  </sheetViews>
  <sheetFormatPr defaultRowHeight="14.4"/>
  <cols>
    <col min="1" max="1" width="1.6640625" style="12" customWidth="1"/>
    <col min="2" max="2" width="22.33203125" customWidth="1"/>
    <col min="3" max="3" width="13.6640625" customWidth="1"/>
    <col min="4" max="4" width="11.6640625" customWidth="1"/>
    <col min="5" max="5" width="14.33203125" customWidth="1"/>
    <col min="6" max="6" width="11.6640625" customWidth="1"/>
    <col min="7" max="7" width="14.88671875" customWidth="1"/>
    <col min="8" max="8" width="25.109375" customWidth="1"/>
    <col min="9" max="9" width="15.5546875" customWidth="1"/>
    <col min="10" max="10" width="10.6640625" customWidth="1"/>
    <col min="11" max="11" width="16.6640625" customWidth="1"/>
    <col min="12" max="12" width="11.88671875" customWidth="1"/>
    <col min="13" max="13" width="11.6640625" customWidth="1"/>
    <col min="14" max="14" width="14" customWidth="1"/>
    <col min="15" max="15" width="15.6640625" customWidth="1"/>
    <col min="16" max="16" width="12.5546875" customWidth="1"/>
    <col min="17" max="17" width="11" customWidth="1"/>
    <col min="18" max="18" width="18.44140625" customWidth="1"/>
    <col min="19" max="19" width="18.88671875" customWidth="1"/>
    <col min="20" max="20" width="14.33203125" customWidth="1"/>
    <col min="21" max="21" width="19.6640625" customWidth="1"/>
    <col min="22" max="22" width="13.33203125" customWidth="1"/>
    <col min="23" max="23" width="12.33203125" customWidth="1"/>
    <col min="24" max="24" width="11.6640625" customWidth="1"/>
    <col min="25" max="25" width="18.88671875" customWidth="1"/>
    <col min="26" max="26" width="12.33203125" customWidth="1"/>
    <col min="27" max="27" width="37.6640625" customWidth="1"/>
    <col min="28" max="28" width="13" customWidth="1"/>
    <col min="29" max="29" width="10.33203125" customWidth="1"/>
    <col min="30" max="30" width="24.33203125" customWidth="1"/>
    <col min="31" max="31" width="16.88671875" customWidth="1"/>
    <col min="32" max="32" width="18.109375" customWidth="1"/>
    <col min="33" max="33" width="11.6640625" customWidth="1"/>
    <col min="34" max="34" width="17.88671875" customWidth="1"/>
    <col min="35" max="35" width="16.33203125" customWidth="1"/>
    <col min="36" max="36" width="14" customWidth="1"/>
    <col min="37" max="37" width="25.109375" customWidth="1"/>
    <col min="38" max="38" width="22.33203125" customWidth="1"/>
  </cols>
  <sheetData>
    <row r="1" spans="1:39" ht="33.6">
      <c r="A1" s="114" t="str">
        <f>IF('SUMMARY Rates'!O4="","MONTH 12",'SUMMARY Rates'!O4)</f>
        <v>Month_12</v>
      </c>
      <c r="B1" s="114"/>
      <c r="C1" s="114"/>
      <c r="D1" s="114"/>
      <c r="E1" s="114"/>
      <c r="F1" s="114"/>
      <c r="G1" s="119" t="s">
        <v>51</v>
      </c>
      <c r="H1" s="119"/>
      <c r="I1" s="119" t="s">
        <v>54</v>
      </c>
      <c r="J1" s="119"/>
      <c r="K1" s="119" t="s">
        <v>57</v>
      </c>
      <c r="L1" s="119"/>
      <c r="M1" s="119"/>
      <c r="N1" s="119"/>
      <c r="O1" s="119"/>
      <c r="P1" s="119"/>
      <c r="Q1" s="119"/>
      <c r="R1" s="119"/>
      <c r="S1" s="108" t="s">
        <v>66</v>
      </c>
      <c r="T1" s="109"/>
      <c r="U1" s="109"/>
      <c r="V1" s="109"/>
      <c r="W1" s="110"/>
      <c r="X1" s="108" t="s">
        <v>66</v>
      </c>
      <c r="Y1" s="109"/>
      <c r="Z1" s="109"/>
      <c r="AA1" s="109"/>
      <c r="AB1" s="109"/>
      <c r="AC1" s="110"/>
      <c r="AD1" s="108" t="s">
        <v>66</v>
      </c>
      <c r="AE1" s="109"/>
      <c r="AF1" s="109"/>
      <c r="AG1" s="109"/>
      <c r="AH1" s="109"/>
      <c r="AI1" s="109"/>
      <c r="AJ1" s="110"/>
      <c r="AK1" s="102" t="s">
        <v>89</v>
      </c>
      <c r="AL1" s="103"/>
      <c r="AM1" s="46"/>
    </row>
    <row r="2" spans="1:39" ht="15.6">
      <c r="B2" s="111" t="s">
        <v>123</v>
      </c>
      <c r="C2" s="112"/>
      <c r="D2" s="112"/>
      <c r="E2" s="112"/>
      <c r="F2" s="113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15" t="s">
        <v>67</v>
      </c>
      <c r="T2" s="115"/>
      <c r="U2" s="115"/>
      <c r="V2" s="115"/>
      <c r="W2" s="115"/>
      <c r="X2" s="115" t="s">
        <v>73</v>
      </c>
      <c r="Y2" s="115"/>
      <c r="Z2" s="115"/>
      <c r="AA2" s="115"/>
      <c r="AB2" s="106"/>
      <c r="AC2" s="107"/>
      <c r="AD2" s="63" t="s">
        <v>124</v>
      </c>
      <c r="AE2" s="116" t="s">
        <v>82</v>
      </c>
      <c r="AF2" s="117"/>
      <c r="AG2" s="117"/>
      <c r="AH2" s="117"/>
      <c r="AI2" s="117"/>
      <c r="AJ2" s="118"/>
      <c r="AK2" s="104"/>
      <c r="AL2" s="105"/>
      <c r="AM2" s="14"/>
    </row>
    <row r="3" spans="1:39" s="10" customFormat="1" ht="76.2" customHeight="1">
      <c r="A3" s="13"/>
      <c r="B3" s="48" t="s">
        <v>125</v>
      </c>
      <c r="C3" s="48" t="s">
        <v>140</v>
      </c>
      <c r="D3" s="48" t="s">
        <v>127</v>
      </c>
      <c r="E3" s="48" t="s">
        <v>128</v>
      </c>
      <c r="F3" s="48" t="s">
        <v>129</v>
      </c>
      <c r="G3" s="49" t="s">
        <v>52</v>
      </c>
      <c r="H3" s="50" t="s">
        <v>53</v>
      </c>
      <c r="I3" s="49" t="s">
        <v>55</v>
      </c>
      <c r="J3" s="50" t="s">
        <v>56</v>
      </c>
      <c r="K3" s="49" t="s">
        <v>130</v>
      </c>
      <c r="L3" s="54" t="s">
        <v>59</v>
      </c>
      <c r="M3" s="54" t="s">
        <v>60</v>
      </c>
      <c r="N3" s="54" t="s">
        <v>61</v>
      </c>
      <c r="O3" s="54" t="s">
        <v>62</v>
      </c>
      <c r="P3" s="54" t="s">
        <v>131</v>
      </c>
      <c r="Q3" s="54" t="s">
        <v>64</v>
      </c>
      <c r="R3" s="50" t="s">
        <v>65</v>
      </c>
      <c r="S3" s="49" t="s">
        <v>68</v>
      </c>
      <c r="T3" s="54" t="s">
        <v>69</v>
      </c>
      <c r="U3" s="54" t="s">
        <v>132</v>
      </c>
      <c r="V3" s="54" t="s">
        <v>133</v>
      </c>
      <c r="W3" s="50" t="s">
        <v>72</v>
      </c>
      <c r="X3" s="49" t="s">
        <v>74</v>
      </c>
      <c r="Y3" s="54" t="s">
        <v>75</v>
      </c>
      <c r="Z3" s="54" t="s">
        <v>76</v>
      </c>
      <c r="AA3" s="50" t="s">
        <v>134</v>
      </c>
      <c r="AB3" s="49" t="s">
        <v>78</v>
      </c>
      <c r="AC3" s="50" t="s">
        <v>79</v>
      </c>
      <c r="AD3" s="55" t="s">
        <v>135</v>
      </c>
      <c r="AE3" s="49" t="s">
        <v>136</v>
      </c>
      <c r="AF3" s="54" t="s">
        <v>137</v>
      </c>
      <c r="AG3" s="54" t="s">
        <v>85</v>
      </c>
      <c r="AH3" s="54" t="s">
        <v>86</v>
      </c>
      <c r="AI3" s="54" t="s">
        <v>87</v>
      </c>
      <c r="AJ3" s="50" t="s">
        <v>88</v>
      </c>
      <c r="AK3" s="49" t="s">
        <v>90</v>
      </c>
      <c r="AL3" s="50" t="s">
        <v>138</v>
      </c>
      <c r="AM3" s="47" t="s">
        <v>139</v>
      </c>
    </row>
    <row r="4" spans="1:39">
      <c r="B4" s="51"/>
      <c r="C4" s="51"/>
      <c r="D4" s="51"/>
      <c r="E4" s="52"/>
      <c r="F4" s="40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" spans="1:39">
      <c r="B5" s="51"/>
      <c r="C5" s="51"/>
      <c r="D5" s="51"/>
      <c r="E5" s="52"/>
      <c r="F5" s="4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" spans="1:39">
      <c r="B6" s="51"/>
      <c r="C6" s="51"/>
      <c r="D6" s="51"/>
      <c r="E6" s="52"/>
      <c r="F6" s="40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" spans="1:39">
      <c r="B7" s="51"/>
      <c r="C7" s="51"/>
      <c r="D7" s="51"/>
      <c r="E7" s="52"/>
      <c r="F7" s="40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" spans="1:39">
      <c r="B8" s="51"/>
      <c r="C8" s="51"/>
      <c r="D8" s="51"/>
      <c r="E8" s="52"/>
      <c r="F8" s="4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" spans="1:39">
      <c r="B9" s="51"/>
      <c r="C9" s="51"/>
      <c r="D9" s="51"/>
      <c r="E9" s="52"/>
      <c r="F9" s="40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" spans="1:39">
      <c r="B10" s="51"/>
      <c r="C10" s="51"/>
      <c r="D10" s="51"/>
      <c r="E10" s="52"/>
      <c r="F10" s="4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" spans="1:39">
      <c r="B11" s="51"/>
      <c r="C11" s="51"/>
      <c r="D11" s="51"/>
      <c r="E11" s="52"/>
      <c r="F11" s="40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" spans="1:39">
      <c r="B12" s="51"/>
      <c r="C12" s="51"/>
      <c r="D12" s="51"/>
      <c r="E12" s="52"/>
      <c r="F12" s="4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" spans="1:39">
      <c r="B13" s="51"/>
      <c r="C13" s="51"/>
      <c r="D13" s="51"/>
      <c r="E13" s="52"/>
      <c r="F13" s="40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" spans="1:39">
      <c r="B14" s="51"/>
      <c r="C14" s="51"/>
      <c r="D14" s="51"/>
      <c r="E14" s="52"/>
      <c r="F14" s="4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" spans="1:39">
      <c r="B15" s="51"/>
      <c r="C15" s="51"/>
      <c r="D15" s="51"/>
      <c r="E15" s="52"/>
      <c r="F15" s="40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" spans="1:39">
      <c r="B16" s="51"/>
      <c r="C16" s="51"/>
      <c r="D16" s="51"/>
      <c r="E16" s="52"/>
      <c r="F16" s="4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" spans="2:39">
      <c r="B17" s="51"/>
      <c r="C17" s="51"/>
      <c r="D17" s="51"/>
      <c r="E17" s="52"/>
      <c r="F17" s="40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" spans="2:39">
      <c r="B18" s="51"/>
      <c r="C18" s="51"/>
      <c r="D18" s="51"/>
      <c r="E18" s="52"/>
      <c r="F18" s="40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" spans="2:39">
      <c r="B19" s="51"/>
      <c r="C19" s="51"/>
      <c r="D19" s="51"/>
      <c r="E19" s="52"/>
      <c r="F19" s="4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" spans="2:39">
      <c r="B20" s="51"/>
      <c r="C20" s="51"/>
      <c r="D20" s="51"/>
      <c r="E20" s="52"/>
      <c r="F20" s="40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" spans="2:39">
      <c r="B21" s="51"/>
      <c r="C21" s="51"/>
      <c r="D21" s="51"/>
      <c r="E21" s="52"/>
      <c r="F21" s="40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" spans="2:39">
      <c r="B22" s="51"/>
      <c r="C22" s="51"/>
      <c r="D22" s="51"/>
      <c r="E22" s="52"/>
      <c r="F22" s="40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" spans="2:39">
      <c r="B23" s="51"/>
      <c r="C23" s="51"/>
      <c r="D23" s="51"/>
      <c r="E23" s="52"/>
      <c r="F23" s="40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" spans="2:39">
      <c r="B24" s="51"/>
      <c r="C24" s="51"/>
      <c r="D24" s="51"/>
      <c r="E24" s="52"/>
      <c r="F24" s="40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5" spans="2:39">
      <c r="B25" s="51"/>
      <c r="C25" s="51"/>
      <c r="D25" s="51"/>
      <c r="E25" s="52"/>
      <c r="F25" s="40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6" spans="2:39">
      <c r="B26" s="51"/>
      <c r="C26" s="51"/>
      <c r="D26" s="51"/>
      <c r="E26" s="52"/>
      <c r="F26" s="40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7" spans="2:39">
      <c r="B27" s="51"/>
      <c r="C27" s="51"/>
      <c r="D27" s="51"/>
      <c r="E27" s="52"/>
      <c r="F27" s="40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8" spans="2:39">
      <c r="B28" s="51"/>
      <c r="C28" s="51"/>
      <c r="D28" s="51"/>
      <c r="E28" s="52"/>
      <c r="F28" s="4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9" spans="2:39">
      <c r="B29" s="51"/>
      <c r="C29" s="51"/>
      <c r="D29" s="51"/>
      <c r="E29" s="52"/>
      <c r="F29" s="40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0" spans="2:39">
      <c r="B30" s="51"/>
      <c r="C30" s="51"/>
      <c r="D30" s="51"/>
      <c r="E30" s="52"/>
      <c r="F30" s="40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1" spans="2:39">
      <c r="B31" s="51"/>
      <c r="C31" s="51"/>
      <c r="D31" s="51"/>
      <c r="E31" s="52"/>
      <c r="F31" s="40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2" spans="2:39">
      <c r="B32" s="51"/>
      <c r="C32" s="51"/>
      <c r="D32" s="51"/>
      <c r="E32" s="52"/>
      <c r="F32" s="40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3" spans="2:39">
      <c r="B33" s="51"/>
      <c r="C33" s="51"/>
      <c r="D33" s="51"/>
      <c r="E33" s="52"/>
      <c r="F33" s="4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4" spans="2:39">
      <c r="B34" s="51"/>
      <c r="C34" s="51"/>
      <c r="D34" s="51"/>
      <c r="E34" s="52"/>
      <c r="F34" s="40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5" spans="2:39">
      <c r="B35" s="51"/>
      <c r="C35" s="51"/>
      <c r="D35" s="51"/>
      <c r="E35" s="52"/>
      <c r="F35" s="40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6" spans="2:39">
      <c r="B36" s="51"/>
      <c r="C36" s="51"/>
      <c r="D36" s="51"/>
      <c r="E36" s="52"/>
      <c r="F36" s="40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7" spans="2:39">
      <c r="B37" s="51"/>
      <c r="C37" s="51"/>
      <c r="D37" s="51"/>
      <c r="E37" s="52"/>
      <c r="F37" s="4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8" spans="2:39">
      <c r="B38" s="51"/>
      <c r="C38" s="51"/>
      <c r="D38" s="51"/>
      <c r="E38" s="52"/>
      <c r="F38" s="40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39" spans="2:39">
      <c r="B39" s="51"/>
      <c r="C39" s="51"/>
      <c r="D39" s="51"/>
      <c r="E39" s="52"/>
      <c r="F39" s="40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0" spans="2:39">
      <c r="B40" s="51"/>
      <c r="C40" s="51"/>
      <c r="D40" s="51"/>
      <c r="E40" s="52"/>
      <c r="F40" s="40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1" spans="2:39">
      <c r="B41" s="51"/>
      <c r="C41" s="51"/>
      <c r="D41" s="51"/>
      <c r="E41" s="52"/>
      <c r="F41" s="4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2" spans="2:39">
      <c r="B42" s="51"/>
      <c r="C42" s="51"/>
      <c r="D42" s="51"/>
      <c r="E42" s="52"/>
      <c r="F42" s="4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3" spans="2:39">
      <c r="B43" s="51"/>
      <c r="C43" s="51"/>
      <c r="D43" s="51"/>
      <c r="E43" s="52"/>
      <c r="F43" s="4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4" spans="2:39">
      <c r="B44" s="51"/>
      <c r="C44" s="51"/>
      <c r="D44" s="51"/>
      <c r="E44" s="52"/>
      <c r="F44" s="4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5" spans="2:39">
      <c r="B45" s="51"/>
      <c r="C45" s="51"/>
      <c r="D45" s="51"/>
      <c r="E45" s="52"/>
      <c r="F45" s="4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6" spans="2:39">
      <c r="B46" s="51"/>
      <c r="C46" s="51"/>
      <c r="D46" s="51"/>
      <c r="E46" s="52"/>
      <c r="F46" s="4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7" spans="2:39">
      <c r="B47" s="51"/>
      <c r="C47" s="51"/>
      <c r="D47" s="51"/>
      <c r="E47" s="52"/>
      <c r="F47" s="4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8" spans="2:39">
      <c r="B48" s="51"/>
      <c r="C48" s="51"/>
      <c r="D48" s="51"/>
      <c r="E48" s="52"/>
      <c r="F48" s="4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49" spans="2:39">
      <c r="B49" s="51"/>
      <c r="C49" s="51"/>
      <c r="D49" s="51"/>
      <c r="E49" s="52"/>
      <c r="F49" s="40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0" spans="2:39">
      <c r="B50" s="51"/>
      <c r="C50" s="51"/>
      <c r="D50" s="51"/>
      <c r="E50" s="52"/>
      <c r="F50" s="40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1" spans="2:39">
      <c r="B51" s="51"/>
      <c r="C51" s="51"/>
      <c r="D51" s="51"/>
      <c r="E51" s="52"/>
      <c r="F51" s="40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2" spans="2:39">
      <c r="B52" s="51"/>
      <c r="C52" s="51"/>
      <c r="D52" s="51"/>
      <c r="E52" s="52"/>
      <c r="F52" s="40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3" spans="2:39">
      <c r="B53" s="51"/>
      <c r="C53" s="51"/>
      <c r="D53" s="51"/>
      <c r="E53" s="52"/>
      <c r="F53" s="40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4" spans="2:39">
      <c r="B54" s="51"/>
      <c r="C54" s="51"/>
      <c r="D54" s="51"/>
      <c r="E54" s="52"/>
      <c r="F54" s="40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5" spans="2:39">
      <c r="B55" s="51"/>
      <c r="C55" s="51"/>
      <c r="D55" s="51"/>
      <c r="E55" s="52"/>
      <c r="F55" s="4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6" spans="2:39">
      <c r="B56" s="51"/>
      <c r="C56" s="51"/>
      <c r="D56" s="51"/>
      <c r="E56" s="52"/>
      <c r="F56" s="40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7" spans="2:39">
      <c r="B57" s="51"/>
      <c r="C57" s="51"/>
      <c r="D57" s="51"/>
      <c r="E57" s="52"/>
      <c r="F57" s="40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8" spans="2:39">
      <c r="B58" s="51"/>
      <c r="C58" s="51"/>
      <c r="D58" s="51"/>
      <c r="E58" s="52"/>
      <c r="F58" s="40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59" spans="2:39">
      <c r="B59" s="51"/>
      <c r="C59" s="51"/>
      <c r="D59" s="51"/>
      <c r="E59" s="52"/>
      <c r="F59" s="40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0" spans="2:39">
      <c r="B60" s="51"/>
      <c r="C60" s="51"/>
      <c r="D60" s="51"/>
      <c r="E60" s="52"/>
      <c r="F60" s="40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1" spans="2:39">
      <c r="B61" s="51"/>
      <c r="C61" s="51"/>
      <c r="D61" s="51"/>
      <c r="E61" s="52"/>
      <c r="F61" s="4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2" spans="2:39">
      <c r="B62" s="51"/>
      <c r="C62" s="51"/>
      <c r="D62" s="51"/>
      <c r="E62" s="52"/>
      <c r="F62" s="40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3" spans="2:39">
      <c r="B63" s="51"/>
      <c r="C63" s="51"/>
      <c r="D63" s="51"/>
      <c r="E63" s="52"/>
      <c r="F63" s="40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4" spans="2:39">
      <c r="B64" s="51"/>
      <c r="C64" s="51"/>
      <c r="D64" s="51"/>
      <c r="E64" s="52"/>
      <c r="F64" s="40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5" spans="2:39">
      <c r="B65" s="51"/>
      <c r="C65" s="51"/>
      <c r="D65" s="51"/>
      <c r="E65" s="52"/>
      <c r="F65" s="4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6" spans="2:39">
      <c r="B66" s="51"/>
      <c r="C66" s="51"/>
      <c r="D66" s="51"/>
      <c r="E66" s="52"/>
      <c r="F66" s="40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7" spans="2:39">
      <c r="B67" s="51"/>
      <c r="C67" s="51"/>
      <c r="D67" s="51"/>
      <c r="E67" s="52"/>
      <c r="F67" s="40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8" spans="2:39">
      <c r="B68" s="51"/>
      <c r="C68" s="51"/>
      <c r="D68" s="51"/>
      <c r="E68" s="52"/>
      <c r="F68" s="40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69" spans="2:39">
      <c r="B69" s="51"/>
      <c r="C69" s="51"/>
      <c r="D69" s="51"/>
      <c r="E69" s="52"/>
      <c r="F69" s="40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0" spans="2:39">
      <c r="B70" s="51"/>
      <c r="C70" s="51"/>
      <c r="D70" s="51"/>
      <c r="E70" s="52"/>
      <c r="F70" s="40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1" spans="2:39">
      <c r="B71" s="51"/>
      <c r="C71" s="51"/>
      <c r="D71" s="51"/>
      <c r="E71" s="52"/>
      <c r="F71" s="40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2" spans="2:39">
      <c r="B72" s="51"/>
      <c r="C72" s="51"/>
      <c r="D72" s="51"/>
      <c r="E72" s="52"/>
      <c r="F72" s="40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3" spans="2:39">
      <c r="B73" s="51"/>
      <c r="C73" s="51"/>
      <c r="D73" s="51"/>
      <c r="E73" s="52"/>
      <c r="F73" s="40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4" spans="2:39">
      <c r="B74" s="51"/>
      <c r="C74" s="51"/>
      <c r="D74" s="51"/>
      <c r="E74" s="52"/>
      <c r="F74" s="4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5" spans="2:39">
      <c r="B75" s="51"/>
      <c r="C75" s="51"/>
      <c r="D75" s="51"/>
      <c r="E75" s="52"/>
      <c r="F75" s="4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6" spans="2:39">
      <c r="B76" s="51"/>
      <c r="C76" s="51"/>
      <c r="D76" s="51"/>
      <c r="E76" s="52"/>
      <c r="F76" s="4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7" spans="2:39">
      <c r="B77" s="51"/>
      <c r="C77" s="51"/>
      <c r="D77" s="51"/>
      <c r="E77" s="52"/>
      <c r="F77" s="4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8" spans="2:39">
      <c r="B78" s="51"/>
      <c r="C78" s="51"/>
      <c r="D78" s="51"/>
      <c r="E78" s="52"/>
      <c r="F78" s="4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79" spans="2:39">
      <c r="B79" s="51"/>
      <c r="C79" s="51"/>
      <c r="D79" s="51"/>
      <c r="E79" s="52"/>
      <c r="F79" s="4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0" spans="2:39">
      <c r="B80" s="51"/>
      <c r="C80" s="51"/>
      <c r="D80" s="51"/>
      <c r="E80" s="52"/>
      <c r="F80" s="4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1" spans="2:39">
      <c r="B81" s="51"/>
      <c r="C81" s="51"/>
      <c r="D81" s="51"/>
      <c r="E81" s="52"/>
      <c r="F81" s="4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2" spans="2:39">
      <c r="B82" s="51"/>
      <c r="C82" s="51"/>
      <c r="D82" s="51"/>
      <c r="E82" s="52"/>
      <c r="F82" s="4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3" spans="2:39">
      <c r="B83" s="51"/>
      <c r="C83" s="51"/>
      <c r="D83" s="51"/>
      <c r="E83" s="52"/>
      <c r="F83" s="40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4" spans="2:39">
      <c r="B84" s="51"/>
      <c r="C84" s="51"/>
      <c r="D84" s="51"/>
      <c r="E84" s="52"/>
      <c r="F84" s="40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5" spans="2:39">
      <c r="B85" s="51"/>
      <c r="C85" s="51"/>
      <c r="D85" s="51"/>
      <c r="E85" s="52"/>
      <c r="F85" s="40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6" spans="2:39">
      <c r="B86" s="51"/>
      <c r="C86" s="51"/>
      <c r="D86" s="51"/>
      <c r="E86" s="52"/>
      <c r="F86" s="40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7" spans="2:39">
      <c r="B87" s="51"/>
      <c r="C87" s="51"/>
      <c r="D87" s="51"/>
      <c r="E87" s="52"/>
      <c r="F87" s="40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8" spans="2:39">
      <c r="B88" s="51"/>
      <c r="C88" s="51"/>
      <c r="D88" s="51"/>
      <c r="E88" s="52"/>
      <c r="F88" s="40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89" spans="2:39">
      <c r="B89" s="51"/>
      <c r="C89" s="51"/>
      <c r="D89" s="51"/>
      <c r="E89" s="52"/>
      <c r="F89" s="40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0" spans="2:39">
      <c r="B90" s="51"/>
      <c r="C90" s="51"/>
      <c r="D90" s="51"/>
      <c r="E90" s="52"/>
      <c r="F90" s="40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1" spans="2:39">
      <c r="B91" s="51"/>
      <c r="C91" s="51"/>
      <c r="D91" s="51"/>
      <c r="E91" s="52"/>
      <c r="F91" s="40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2" spans="2:39">
      <c r="B92" s="51"/>
      <c r="C92" s="51"/>
      <c r="D92" s="51"/>
      <c r="E92" s="52"/>
      <c r="F92" s="40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3" spans="2:39">
      <c r="B93" s="51"/>
      <c r="C93" s="51"/>
      <c r="D93" s="51"/>
      <c r="E93" s="52"/>
      <c r="F93" s="40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4" spans="2:39">
      <c r="B94" s="51"/>
      <c r="C94" s="51"/>
      <c r="D94" s="51"/>
      <c r="E94" s="52"/>
      <c r="F94" s="40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5" spans="2:39">
      <c r="B95" s="51"/>
      <c r="C95" s="51"/>
      <c r="D95" s="51"/>
      <c r="E95" s="52"/>
      <c r="F95" s="4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6" spans="2:39">
      <c r="B96" s="51"/>
      <c r="C96" s="51"/>
      <c r="D96" s="51"/>
      <c r="E96" s="52"/>
      <c r="F96" s="40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7" spans="2:39">
      <c r="B97" s="51"/>
      <c r="C97" s="51"/>
      <c r="D97" s="51"/>
      <c r="E97" s="52"/>
      <c r="F97" s="40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8" spans="2:39">
      <c r="B98" s="51"/>
      <c r="C98" s="51"/>
      <c r="D98" s="51"/>
      <c r="E98" s="52"/>
      <c r="F98" s="40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99" spans="2:39">
      <c r="B99" s="51"/>
      <c r="C99" s="51"/>
      <c r="D99" s="51"/>
      <c r="E99" s="52"/>
      <c r="F99" s="40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0" spans="2:39">
      <c r="B100" s="51"/>
      <c r="C100" s="51"/>
      <c r="D100" s="51"/>
      <c r="E100" s="52"/>
      <c r="F100" s="40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1" spans="2:39">
      <c r="B101" s="51"/>
      <c r="C101" s="51"/>
      <c r="D101" s="51"/>
      <c r="E101" s="52"/>
      <c r="F101" s="40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2" spans="2:39">
      <c r="B102" s="51"/>
      <c r="C102" s="51"/>
      <c r="D102" s="51"/>
      <c r="E102" s="52"/>
      <c r="F102" s="40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3" spans="2:39">
      <c r="B103" s="51"/>
      <c r="C103" s="51"/>
      <c r="D103" s="51"/>
      <c r="E103" s="52"/>
      <c r="F103" s="40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4" spans="2:39">
      <c r="B104" s="51"/>
      <c r="C104" s="51"/>
      <c r="D104" s="51"/>
      <c r="E104" s="52"/>
      <c r="F104" s="40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5" spans="2:39">
      <c r="B105" s="51"/>
      <c r="C105" s="51"/>
      <c r="D105" s="51"/>
      <c r="E105" s="52"/>
      <c r="F105" s="40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6" spans="2:39">
      <c r="B106" s="51"/>
      <c r="C106" s="51"/>
      <c r="D106" s="51"/>
      <c r="E106" s="52"/>
      <c r="F106" s="40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7" spans="2:39">
      <c r="B107" s="51"/>
      <c r="C107" s="51"/>
      <c r="D107" s="51"/>
      <c r="E107" s="52"/>
      <c r="F107" s="40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8" spans="2:39">
      <c r="B108" s="51"/>
      <c r="C108" s="51"/>
      <c r="D108" s="51"/>
      <c r="E108" s="52"/>
      <c r="F108" s="40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09" spans="2:39">
      <c r="B109" s="51"/>
      <c r="C109" s="51"/>
      <c r="D109" s="51"/>
      <c r="E109" s="52"/>
      <c r="F109" s="40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0" spans="2:39">
      <c r="B110" s="51"/>
      <c r="C110" s="51"/>
      <c r="D110" s="51"/>
      <c r="E110" s="52"/>
      <c r="F110" s="40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1" spans="2:39">
      <c r="B111" s="51"/>
      <c r="C111" s="51"/>
      <c r="D111" s="51"/>
      <c r="E111" s="52"/>
      <c r="F111" s="40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2" spans="2:39">
      <c r="B112" s="51"/>
      <c r="C112" s="51"/>
      <c r="D112" s="51"/>
      <c r="E112" s="52"/>
      <c r="F112" s="40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3" spans="2:39">
      <c r="B113" s="51"/>
      <c r="C113" s="51"/>
      <c r="D113" s="51"/>
      <c r="E113" s="52"/>
      <c r="F113" s="40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4" spans="2:39">
      <c r="B114" s="51"/>
      <c r="C114" s="51"/>
      <c r="D114" s="51"/>
      <c r="E114" s="52"/>
      <c r="F114" s="40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5" spans="2:39">
      <c r="B115" s="51"/>
      <c r="C115" s="51"/>
      <c r="D115" s="51"/>
      <c r="E115" s="52"/>
      <c r="F115" s="40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6" spans="2:39">
      <c r="B116" s="51"/>
      <c r="C116" s="51"/>
      <c r="D116" s="51"/>
      <c r="E116" s="52"/>
      <c r="F116" s="40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7" spans="2:39">
      <c r="B117" s="51"/>
      <c r="C117" s="51"/>
      <c r="D117" s="51"/>
      <c r="E117" s="52"/>
      <c r="F117" s="40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8" spans="2:39">
      <c r="B118" s="51"/>
      <c r="C118" s="51"/>
      <c r="D118" s="51"/>
      <c r="E118" s="52"/>
      <c r="F118" s="40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19" spans="2:39">
      <c r="B119" s="51"/>
      <c r="C119" s="51"/>
      <c r="D119" s="51"/>
      <c r="E119" s="52"/>
      <c r="F119" s="40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0" spans="2:39">
      <c r="B120" s="51"/>
      <c r="C120" s="51"/>
      <c r="D120" s="51"/>
      <c r="E120" s="52"/>
      <c r="F120" s="40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1" spans="2:39">
      <c r="B121" s="51"/>
      <c r="C121" s="51"/>
      <c r="D121" s="51"/>
      <c r="E121" s="52"/>
      <c r="F121" s="40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2" spans="2:39">
      <c r="B122" s="51"/>
      <c r="C122" s="51"/>
      <c r="D122" s="51"/>
      <c r="E122" s="52"/>
      <c r="F122" s="40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3" spans="2:39">
      <c r="B123" s="51"/>
      <c r="C123" s="51"/>
      <c r="D123" s="51"/>
      <c r="E123" s="52"/>
      <c r="F123" s="40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4" spans="2:39">
      <c r="B124" s="51"/>
      <c r="C124" s="51"/>
      <c r="D124" s="51"/>
      <c r="E124" s="52"/>
      <c r="F124" s="40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5" spans="2:39">
      <c r="B125" s="51"/>
      <c r="C125" s="51"/>
      <c r="D125" s="51"/>
      <c r="E125" s="52"/>
      <c r="F125" s="40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6" spans="2:39">
      <c r="B126" s="51"/>
      <c r="C126" s="51"/>
      <c r="D126" s="51"/>
      <c r="E126" s="52"/>
      <c r="F126" s="40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7" spans="2:39">
      <c r="B127" s="51"/>
      <c r="C127" s="51"/>
      <c r="D127" s="51"/>
      <c r="E127" s="52"/>
      <c r="F127" s="40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8" spans="2:39">
      <c r="B128" s="51"/>
      <c r="C128" s="51"/>
      <c r="D128" s="51"/>
      <c r="E128" s="52"/>
      <c r="F128" s="40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29" spans="2:39">
      <c r="B129" s="51"/>
      <c r="C129" s="51"/>
      <c r="D129" s="51"/>
      <c r="E129" s="52"/>
      <c r="F129" s="40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0" spans="2:39">
      <c r="B130" s="51"/>
      <c r="C130" s="51"/>
      <c r="D130" s="51"/>
      <c r="E130" s="52"/>
      <c r="F130" s="40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1" spans="2:39">
      <c r="B131" s="51"/>
      <c r="C131" s="51"/>
      <c r="D131" s="51"/>
      <c r="E131" s="52"/>
      <c r="F131" s="40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2" spans="2:39">
      <c r="B132" s="51"/>
      <c r="C132" s="51"/>
      <c r="D132" s="51"/>
      <c r="E132" s="52"/>
      <c r="F132" s="40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3" spans="2:39">
      <c r="B133" s="51"/>
      <c r="C133" s="51"/>
      <c r="D133" s="51"/>
      <c r="E133" s="52"/>
      <c r="F133" s="40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4" spans="2:39">
      <c r="B134" s="51"/>
      <c r="C134" s="51"/>
      <c r="D134" s="51"/>
      <c r="E134" s="52"/>
      <c r="F134" s="40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5" spans="2:39">
      <c r="B135" s="51"/>
      <c r="C135" s="51"/>
      <c r="D135" s="51"/>
      <c r="E135" s="52"/>
      <c r="F135" s="40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6" spans="2:39">
      <c r="B136" s="51"/>
      <c r="C136" s="51"/>
      <c r="D136" s="51"/>
      <c r="E136" s="52"/>
      <c r="F136" s="40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7" spans="2:39">
      <c r="B137" s="51"/>
      <c r="C137" s="51"/>
      <c r="D137" s="51"/>
      <c r="E137" s="52"/>
      <c r="F137" s="40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8" spans="2:39">
      <c r="B138" s="51"/>
      <c r="C138" s="51"/>
      <c r="D138" s="51"/>
      <c r="E138" s="52"/>
      <c r="F138" s="40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39" spans="2:39">
      <c r="B139" s="51"/>
      <c r="C139" s="51"/>
      <c r="D139" s="51"/>
      <c r="E139" s="52"/>
      <c r="F139" s="40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0" spans="2:39">
      <c r="B140" s="51"/>
      <c r="C140" s="51"/>
      <c r="D140" s="51"/>
      <c r="E140" s="52"/>
      <c r="F140" s="40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1" spans="2:39">
      <c r="B141" s="51"/>
      <c r="C141" s="51"/>
      <c r="D141" s="51"/>
      <c r="E141" s="52"/>
      <c r="F141" s="40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2" spans="2:39">
      <c r="B142" s="51"/>
      <c r="C142" s="51"/>
      <c r="D142" s="51"/>
      <c r="E142" s="52"/>
      <c r="F142" s="40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3" spans="2:39">
      <c r="B143" s="51"/>
      <c r="C143" s="51"/>
      <c r="D143" s="51"/>
      <c r="E143" s="52"/>
      <c r="F143" s="40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4" spans="2:39">
      <c r="B144" s="51"/>
      <c r="C144" s="51"/>
      <c r="D144" s="51"/>
      <c r="E144" s="52"/>
      <c r="F144" s="40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5" spans="2:39">
      <c r="B145" s="51"/>
      <c r="C145" s="51"/>
      <c r="D145" s="51"/>
      <c r="E145" s="52"/>
      <c r="F145" s="40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6" spans="2:39">
      <c r="B146" s="51"/>
      <c r="C146" s="51"/>
      <c r="D146" s="51"/>
      <c r="E146" s="52"/>
      <c r="F146" s="40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7" spans="2:39">
      <c r="B147" s="51"/>
      <c r="C147" s="51"/>
      <c r="D147" s="51"/>
      <c r="E147" s="52"/>
      <c r="F147" s="40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8" spans="2:39">
      <c r="B148" s="51"/>
      <c r="C148" s="51"/>
      <c r="D148" s="51"/>
      <c r="E148" s="52"/>
      <c r="F148" s="40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49" spans="2:39">
      <c r="B149" s="51"/>
      <c r="C149" s="51"/>
      <c r="D149" s="51"/>
      <c r="E149" s="52"/>
      <c r="F149" s="40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0" spans="2:39">
      <c r="B150" s="51"/>
      <c r="C150" s="51"/>
      <c r="D150" s="51"/>
      <c r="E150" s="52"/>
      <c r="F150" s="40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1" spans="2:39">
      <c r="B151" s="51"/>
      <c r="C151" s="51"/>
      <c r="D151" s="51"/>
      <c r="E151" s="52"/>
      <c r="F151" s="40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2" spans="2:39">
      <c r="B152" s="51"/>
      <c r="C152" s="51"/>
      <c r="D152" s="51"/>
      <c r="E152" s="52"/>
      <c r="F152" s="40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3" spans="2:39">
      <c r="B153" s="51"/>
      <c r="C153" s="51"/>
      <c r="D153" s="51"/>
      <c r="E153" s="52"/>
      <c r="F153" s="40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4" spans="2:39">
      <c r="B154" s="51"/>
      <c r="C154" s="51"/>
      <c r="D154" s="51"/>
      <c r="E154" s="52"/>
      <c r="F154" s="40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5" spans="2:39">
      <c r="B155" s="51"/>
      <c r="C155" s="51"/>
      <c r="D155" s="51"/>
      <c r="E155" s="52"/>
      <c r="F155" s="40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6" spans="2:39">
      <c r="B156" s="51"/>
      <c r="C156" s="51"/>
      <c r="D156" s="51"/>
      <c r="E156" s="52"/>
      <c r="F156" s="40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7" spans="2:39">
      <c r="B157" s="51"/>
      <c r="C157" s="51"/>
      <c r="D157" s="51"/>
      <c r="E157" s="52"/>
      <c r="F157" s="40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8" spans="2:39">
      <c r="B158" s="51"/>
      <c r="C158" s="51"/>
      <c r="D158" s="51"/>
      <c r="E158" s="52"/>
      <c r="F158" s="40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59" spans="2:39">
      <c r="B159" s="51"/>
      <c r="C159" s="51"/>
      <c r="D159" s="51"/>
      <c r="E159" s="52"/>
      <c r="F159" s="40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0" spans="2:39">
      <c r="B160" s="51"/>
      <c r="C160" s="51"/>
      <c r="D160" s="51"/>
      <c r="E160" s="52"/>
      <c r="F160" s="40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1" spans="2:39">
      <c r="B161" s="51"/>
      <c r="C161" s="51"/>
      <c r="D161" s="51"/>
      <c r="E161" s="52"/>
      <c r="F161" s="40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2" spans="2:39">
      <c r="B162" s="51"/>
      <c r="C162" s="51"/>
      <c r="D162" s="51"/>
      <c r="E162" s="52"/>
      <c r="F162" s="40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3" spans="2:39">
      <c r="B163" s="51"/>
      <c r="C163" s="51"/>
      <c r="D163" s="51"/>
      <c r="E163" s="52"/>
      <c r="F163" s="40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4" spans="2:39">
      <c r="B164" s="51"/>
      <c r="C164" s="51"/>
      <c r="D164" s="51"/>
      <c r="E164" s="52"/>
      <c r="F164" s="40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5" spans="2:39">
      <c r="B165" s="51"/>
      <c r="C165" s="51"/>
      <c r="D165" s="51"/>
      <c r="E165" s="52"/>
      <c r="F165" s="40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6" spans="2:39">
      <c r="B166" s="51"/>
      <c r="C166" s="51"/>
      <c r="D166" s="51"/>
      <c r="E166" s="52"/>
      <c r="F166" s="40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7" spans="2:39">
      <c r="B167" s="51"/>
      <c r="C167" s="51"/>
      <c r="D167" s="51"/>
      <c r="E167" s="52"/>
      <c r="F167" s="40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8" spans="2:39">
      <c r="B168" s="51"/>
      <c r="C168" s="51"/>
      <c r="D168" s="51"/>
      <c r="E168" s="52"/>
      <c r="F168" s="40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69" spans="2:39">
      <c r="B169" s="51"/>
      <c r="C169" s="51"/>
      <c r="D169" s="51"/>
      <c r="E169" s="52"/>
      <c r="F169" s="40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0" spans="2:39">
      <c r="B170" s="51"/>
      <c r="C170" s="51"/>
      <c r="D170" s="51"/>
      <c r="E170" s="52"/>
      <c r="F170" s="40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1" spans="2:39">
      <c r="B171" s="51"/>
      <c r="C171" s="51"/>
      <c r="D171" s="51"/>
      <c r="E171" s="52"/>
      <c r="F171" s="40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2" spans="2:39">
      <c r="B172" s="51"/>
      <c r="C172" s="51"/>
      <c r="D172" s="51"/>
      <c r="E172" s="52"/>
      <c r="F172" s="40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3" spans="2:39">
      <c r="B173" s="51"/>
      <c r="C173" s="51"/>
      <c r="D173" s="51"/>
      <c r="E173" s="52"/>
      <c r="F173" s="40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4" spans="2:39">
      <c r="B174" s="51"/>
      <c r="C174" s="51"/>
      <c r="D174" s="51"/>
      <c r="E174" s="52"/>
      <c r="F174" s="40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5" spans="2:39">
      <c r="B175" s="51"/>
      <c r="C175" s="51"/>
      <c r="D175" s="51"/>
      <c r="E175" s="52"/>
      <c r="F175" s="40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6" spans="2:39">
      <c r="B176" s="51"/>
      <c r="C176" s="51"/>
      <c r="D176" s="51"/>
      <c r="E176" s="52"/>
      <c r="F176" s="40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7" spans="2:39">
      <c r="B177" s="51"/>
      <c r="C177" s="51"/>
      <c r="D177" s="51"/>
      <c r="E177" s="52"/>
      <c r="F177" s="40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8" spans="2:39">
      <c r="B178" s="51"/>
      <c r="C178" s="51"/>
      <c r="D178" s="51"/>
      <c r="E178" s="52"/>
      <c r="F178" s="40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79" spans="2:39">
      <c r="B179" s="51"/>
      <c r="C179" s="51"/>
      <c r="D179" s="51"/>
      <c r="E179" s="52"/>
      <c r="F179" s="40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0" spans="2:39">
      <c r="B180" s="51"/>
      <c r="C180" s="51"/>
      <c r="D180" s="51"/>
      <c r="E180" s="52"/>
      <c r="F180" s="40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1" spans="2:39">
      <c r="B181" s="51"/>
      <c r="C181" s="51"/>
      <c r="D181" s="51"/>
      <c r="E181" s="52"/>
      <c r="F181" s="40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2" spans="2:39">
      <c r="B182" s="51"/>
      <c r="C182" s="51"/>
      <c r="D182" s="51"/>
      <c r="E182" s="52"/>
      <c r="F182" s="40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3" spans="2:39">
      <c r="B183" s="51"/>
      <c r="C183" s="51"/>
      <c r="D183" s="51"/>
      <c r="E183" s="52"/>
      <c r="F183" s="40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4" spans="2:39">
      <c r="B184" s="51"/>
      <c r="C184" s="51"/>
      <c r="D184" s="51"/>
      <c r="E184" s="52"/>
      <c r="F184" s="40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5" spans="2:39">
      <c r="B185" s="51"/>
      <c r="C185" s="51"/>
      <c r="D185" s="51"/>
      <c r="E185" s="52"/>
      <c r="F185" s="40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6" spans="2:39">
      <c r="B186" s="51"/>
      <c r="C186" s="51"/>
      <c r="D186" s="51"/>
      <c r="E186" s="52"/>
      <c r="F186" s="40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7" spans="2:39">
      <c r="B187" s="51"/>
      <c r="C187" s="51"/>
      <c r="D187" s="51"/>
      <c r="E187" s="52"/>
      <c r="F187" s="40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8" spans="2:39">
      <c r="B188" s="51"/>
      <c r="C188" s="51"/>
      <c r="D188" s="51"/>
      <c r="E188" s="52"/>
      <c r="F188" s="40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89" spans="2:39">
      <c r="B189" s="51"/>
      <c r="C189" s="51"/>
      <c r="D189" s="51"/>
      <c r="E189" s="52"/>
      <c r="F189" s="40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0" spans="2:39">
      <c r="B190" s="51"/>
      <c r="C190" s="51"/>
      <c r="D190" s="51"/>
      <c r="E190" s="52"/>
      <c r="F190" s="40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1" spans="2:39">
      <c r="B191" s="51"/>
      <c r="C191" s="51"/>
      <c r="D191" s="51"/>
      <c r="E191" s="52"/>
      <c r="F191" s="40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2" spans="2:39">
      <c r="B192" s="51"/>
      <c r="C192" s="51"/>
      <c r="D192" s="51"/>
      <c r="E192" s="52"/>
      <c r="F192" s="40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3" spans="2:39">
      <c r="B193" s="51"/>
      <c r="C193" s="51"/>
      <c r="D193" s="51"/>
      <c r="E193" s="52"/>
      <c r="F193" s="40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4" spans="2:39">
      <c r="B194" s="51"/>
      <c r="C194" s="51"/>
      <c r="D194" s="51"/>
      <c r="E194" s="52"/>
      <c r="F194" s="40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5" spans="2:39">
      <c r="B195" s="51"/>
      <c r="C195" s="51"/>
      <c r="D195" s="51"/>
      <c r="E195" s="52"/>
      <c r="F195" s="40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6" spans="2:39">
      <c r="B196" s="51"/>
      <c r="C196" s="51"/>
      <c r="D196" s="51"/>
      <c r="E196" s="52"/>
      <c r="F196" s="40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7" spans="2:39">
      <c r="B197" s="51"/>
      <c r="C197" s="51"/>
      <c r="D197" s="51"/>
      <c r="E197" s="52"/>
      <c r="F197" s="40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8" spans="2:39">
      <c r="B198" s="51"/>
      <c r="C198" s="51"/>
      <c r="D198" s="51"/>
      <c r="E198" s="52"/>
      <c r="F198" s="40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199" spans="2:39">
      <c r="B199" s="51"/>
      <c r="C199" s="51"/>
      <c r="D199" s="51"/>
      <c r="E199" s="52"/>
      <c r="F199" s="40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0" spans="2:39">
      <c r="B200" s="51"/>
      <c r="C200" s="51"/>
      <c r="D200" s="51"/>
      <c r="E200" s="52"/>
      <c r="F200" s="40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1" spans="2:39">
      <c r="B201" s="51"/>
      <c r="C201" s="51"/>
      <c r="D201" s="51"/>
      <c r="E201" s="52"/>
      <c r="F201" s="40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2" spans="2:39">
      <c r="B202" s="51"/>
      <c r="C202" s="51"/>
      <c r="D202" s="51"/>
      <c r="E202" s="52"/>
      <c r="F202" s="40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3" spans="2:39">
      <c r="B203" s="51"/>
      <c r="C203" s="51"/>
      <c r="D203" s="51"/>
      <c r="E203" s="52"/>
      <c r="F203" s="40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4" spans="2:39">
      <c r="B204" s="51"/>
      <c r="C204" s="51"/>
      <c r="D204" s="51"/>
      <c r="E204" s="52"/>
      <c r="F204" s="40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5" spans="2:39">
      <c r="B205" s="51"/>
      <c r="C205" s="51"/>
      <c r="D205" s="51"/>
      <c r="E205" s="52"/>
      <c r="F205" s="40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6" spans="2:39">
      <c r="B206" s="51"/>
      <c r="C206" s="51"/>
      <c r="D206" s="51"/>
      <c r="E206" s="52"/>
      <c r="F206" s="40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7" spans="2:39">
      <c r="B207" s="51"/>
      <c r="C207" s="51"/>
      <c r="D207" s="51"/>
      <c r="E207" s="52"/>
      <c r="F207" s="40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8" spans="2:39">
      <c r="B208" s="51"/>
      <c r="C208" s="51"/>
      <c r="D208" s="51"/>
      <c r="E208" s="52"/>
      <c r="F208" s="40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09" spans="2:39">
      <c r="B209" s="51"/>
      <c r="C209" s="51"/>
      <c r="D209" s="51"/>
      <c r="E209" s="52"/>
      <c r="F209" s="40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0" spans="2:39">
      <c r="B210" s="51"/>
      <c r="C210" s="51"/>
      <c r="D210" s="51"/>
      <c r="E210" s="52"/>
      <c r="F210" s="40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1" spans="2:39">
      <c r="B211" s="51"/>
      <c r="C211" s="51"/>
      <c r="D211" s="51"/>
      <c r="E211" s="52"/>
      <c r="F211" s="40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2" spans="2:39">
      <c r="B212" s="51"/>
      <c r="C212" s="51"/>
      <c r="D212" s="51"/>
      <c r="E212" s="52"/>
      <c r="F212" s="40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3" spans="2:39">
      <c r="B213" s="51"/>
      <c r="C213" s="51"/>
      <c r="D213" s="51"/>
      <c r="E213" s="52"/>
      <c r="F213" s="40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4" spans="2:39">
      <c r="B214" s="51"/>
      <c r="C214" s="51"/>
      <c r="D214" s="51"/>
      <c r="E214" s="52"/>
      <c r="F214" s="40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5" spans="2:39">
      <c r="B215" s="51"/>
      <c r="C215" s="51"/>
      <c r="D215" s="51"/>
      <c r="E215" s="52"/>
      <c r="F215" s="40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6" spans="2:39">
      <c r="B216" s="51"/>
      <c r="C216" s="51"/>
      <c r="D216" s="51"/>
      <c r="E216" s="52"/>
      <c r="F216" s="40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7" spans="2:39">
      <c r="B217" s="51"/>
      <c r="C217" s="51"/>
      <c r="D217" s="51"/>
      <c r="E217" s="52"/>
      <c r="F217" s="40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8" spans="2:39">
      <c r="B218" s="51"/>
      <c r="C218" s="51"/>
      <c r="D218" s="51"/>
      <c r="E218" s="52"/>
      <c r="F218" s="40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19" spans="2:39">
      <c r="B219" s="51"/>
      <c r="C219" s="51"/>
      <c r="D219" s="51"/>
      <c r="E219" s="52"/>
      <c r="F219" s="40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0" spans="2:39">
      <c r="B220" s="51"/>
      <c r="C220" s="51"/>
      <c r="D220" s="51"/>
      <c r="E220" s="52"/>
      <c r="F220" s="40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1" spans="2:39">
      <c r="B221" s="51"/>
      <c r="C221" s="51"/>
      <c r="D221" s="51"/>
      <c r="E221" s="52"/>
      <c r="F221" s="40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2" spans="2:39">
      <c r="B222" s="51"/>
      <c r="C222" s="51"/>
      <c r="D222" s="51"/>
      <c r="E222" s="52"/>
      <c r="F222" s="40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3" spans="2:39">
      <c r="B223" s="51"/>
      <c r="C223" s="51"/>
      <c r="D223" s="51"/>
      <c r="E223" s="52"/>
      <c r="F223" s="40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4" spans="2:39">
      <c r="B224" s="51"/>
      <c r="C224" s="51"/>
      <c r="D224" s="51"/>
      <c r="E224" s="52"/>
      <c r="F224" s="40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5" spans="2:39">
      <c r="B225" s="51"/>
      <c r="C225" s="51"/>
      <c r="D225" s="51"/>
      <c r="E225" s="52"/>
      <c r="F225" s="40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6" spans="2:39">
      <c r="B226" s="51"/>
      <c r="C226" s="51"/>
      <c r="D226" s="51"/>
      <c r="E226" s="52"/>
      <c r="F226" s="40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7" spans="2:39">
      <c r="B227" s="51"/>
      <c r="C227" s="51"/>
      <c r="D227" s="51"/>
      <c r="E227" s="52"/>
      <c r="F227" s="40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8" spans="2:39">
      <c r="B228" s="51"/>
      <c r="C228" s="51"/>
      <c r="D228" s="51"/>
      <c r="E228" s="52"/>
      <c r="F228" s="40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29" spans="2:39">
      <c r="B229" s="51"/>
      <c r="C229" s="51"/>
      <c r="D229" s="51"/>
      <c r="E229" s="52"/>
      <c r="F229" s="40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0" spans="2:39">
      <c r="B230" s="51"/>
      <c r="C230" s="51"/>
      <c r="D230" s="51"/>
      <c r="E230" s="52"/>
      <c r="F230" s="40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1" spans="2:39">
      <c r="B231" s="51"/>
      <c r="C231" s="51"/>
      <c r="D231" s="51"/>
      <c r="E231" s="52"/>
      <c r="F231" s="40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2" spans="2:39">
      <c r="B232" s="51"/>
      <c r="C232" s="51"/>
      <c r="D232" s="51"/>
      <c r="E232" s="52"/>
      <c r="F232" s="40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3" spans="2:39">
      <c r="B233" s="51"/>
      <c r="C233" s="51"/>
      <c r="D233" s="51"/>
      <c r="E233" s="52"/>
      <c r="F233" s="40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4" spans="2:39">
      <c r="B234" s="51"/>
      <c r="C234" s="51"/>
      <c r="D234" s="51"/>
      <c r="E234" s="52"/>
      <c r="F234" s="40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5" spans="2:39">
      <c r="B235" s="51"/>
      <c r="C235" s="51"/>
      <c r="D235" s="51"/>
      <c r="E235" s="52"/>
      <c r="F235" s="40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6" spans="2:39">
      <c r="B236" s="51"/>
      <c r="C236" s="51"/>
      <c r="D236" s="51"/>
      <c r="E236" s="52"/>
      <c r="F236" s="40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7" spans="2:39">
      <c r="B237" s="51"/>
      <c r="C237" s="51"/>
      <c r="D237" s="51"/>
      <c r="E237" s="52"/>
      <c r="F237" s="40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8" spans="2:39">
      <c r="B238" s="51"/>
      <c r="C238" s="51"/>
      <c r="D238" s="51"/>
      <c r="E238" s="52"/>
      <c r="F238" s="40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39" spans="2:39">
      <c r="B239" s="51"/>
      <c r="C239" s="51"/>
      <c r="D239" s="51"/>
      <c r="E239" s="52"/>
      <c r="F239" s="40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0" spans="2:39">
      <c r="B240" s="51"/>
      <c r="C240" s="51"/>
      <c r="D240" s="51"/>
      <c r="E240" s="52"/>
      <c r="F240" s="40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1" spans="2:39">
      <c r="B241" s="51"/>
      <c r="C241" s="51"/>
      <c r="D241" s="51"/>
      <c r="E241" s="52"/>
      <c r="F241" s="40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2" spans="2:39">
      <c r="B242" s="51"/>
      <c r="C242" s="51"/>
      <c r="D242" s="51"/>
      <c r="E242" s="52"/>
      <c r="F242" s="40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3" spans="2:39">
      <c r="B243" s="51"/>
      <c r="C243" s="51"/>
      <c r="D243" s="51"/>
      <c r="E243" s="52"/>
      <c r="F243" s="40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4" spans="2:39">
      <c r="B244" s="51"/>
      <c r="C244" s="51"/>
      <c r="D244" s="51"/>
      <c r="E244" s="52"/>
      <c r="F244" s="40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5" spans="2:39">
      <c r="B245" s="51"/>
      <c r="C245" s="51"/>
      <c r="D245" s="51"/>
      <c r="E245" s="52"/>
      <c r="F245" s="40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6" spans="2:39">
      <c r="B246" s="51"/>
      <c r="C246" s="51"/>
      <c r="D246" s="51"/>
      <c r="E246" s="52"/>
      <c r="F246" s="40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7" spans="2:39">
      <c r="B247" s="51"/>
      <c r="C247" s="51"/>
      <c r="D247" s="51"/>
      <c r="E247" s="52"/>
      <c r="F247" s="40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8" spans="2:39">
      <c r="B248" s="51"/>
      <c r="C248" s="51"/>
      <c r="D248" s="51"/>
      <c r="E248" s="52"/>
      <c r="F248" s="40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49" spans="2:39">
      <c r="B249" s="51"/>
      <c r="C249" s="51"/>
      <c r="D249" s="51"/>
      <c r="E249" s="52"/>
      <c r="F249" s="40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  <row r="250" spans="2:39">
      <c r="B250" s="51"/>
      <c r="C250" s="51"/>
      <c r="D250" s="51"/>
      <c r="E250" s="52"/>
      <c r="F250" s="40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3" t="str">
        <f>IF(COUNTA(Table2245678910111213[[#This Row],[Employee Name]:[2. Residents who are discharged/transported outside
of facility wear a mask]])=0,"",COUNTIF(Table2245678910111213[[#This Row],[All facility staff are wearing face covering (no cloth masks)]:[2. Residents who are discharged/transported outside
of facility wear a mask]],"NO"))</f>
        <v/>
      </c>
    </row>
  </sheetData>
  <mergeCells count="13">
    <mergeCell ref="AD1:AJ1"/>
    <mergeCell ref="AK1:AL2"/>
    <mergeCell ref="B2:F2"/>
    <mergeCell ref="S2:W2"/>
    <mergeCell ref="X2:AA2"/>
    <mergeCell ref="AB2:AC2"/>
    <mergeCell ref="AE2:AJ2"/>
    <mergeCell ref="A1:F1"/>
    <mergeCell ref="G1:H2"/>
    <mergeCell ref="I1:J2"/>
    <mergeCell ref="K1:R2"/>
    <mergeCell ref="S1:W1"/>
    <mergeCell ref="X1:AC1"/>
  </mergeCells>
  <dataValidations count="3">
    <dataValidation type="list" allowBlank="1" showInputMessage="1" showErrorMessage="1" sqref="C4:C250" xr:uid="{473EEF43-2A62-42CD-9C6B-A4F72A165BF2}">
      <formula1>JOB_LIST</formula1>
    </dataValidation>
    <dataValidation type="list" allowBlank="1" showInputMessage="1" showErrorMessage="1" sqref="F4:F250" xr:uid="{1BC8B1C2-38A9-44AB-B1B2-443AD50C556B}">
      <formula1>"7a - 11a,11a - 3p,3p - 7p,7p - 11p,11p - 3a,3a - 7a"</formula1>
    </dataValidation>
    <dataValidation type="list" allowBlank="1" showInputMessage="1" showErrorMessage="1" sqref="G4:AL250" xr:uid="{DFF87971-CA49-4FF6-BD67-BAAEDF49D0E3}">
      <formula1>"YES,NO"</formula1>
    </dataValidation>
  </dataValidations>
  <pageMargins left="0.7" right="0.7" top="0.5" bottom="0.5" header="0.3" footer="0.3"/>
  <pageSetup scale="69" fitToWidth="2" fitToHeight="0" orientation="landscape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70F6022FE2194BA244841ED02BBAD8" ma:contentTypeVersion="9" ma:contentTypeDescription="Create a new document." ma:contentTypeScope="" ma:versionID="c67ffcf1d4d60cf5ee2376ccf7e4c48f">
  <xsd:schema xmlns:xsd="http://www.w3.org/2001/XMLSchema" xmlns:xs="http://www.w3.org/2001/XMLSchema" xmlns:p="http://schemas.microsoft.com/office/2006/metadata/properties" xmlns:ns2="151f3b49-ed3d-4e06-b4a0-5793ee4a0097" targetNamespace="http://schemas.microsoft.com/office/2006/metadata/properties" ma:root="true" ma:fieldsID="c6c46d74da3a8c97e1e84475389830d5" ns2:_="">
    <xsd:import namespace="151f3b49-ed3d-4e06-b4a0-5793ee4a0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f3b49-ed3d-4e06-b4a0-5793ee4a00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85E51B-D5E7-462D-AA40-BB69BF8E8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f3b49-ed3d-4e06-b4a0-5793ee4a0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9FAC55-F664-4E4C-A4CA-9BF8F8490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C6933D-8CE1-4625-8E6E-96737D84DB2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26</vt:i4>
      </vt:variant>
    </vt:vector>
  </HeadingPairs>
  <TitlesOfParts>
    <vt:vector size="46" baseType="lpstr">
      <vt:lpstr>Ref</vt:lpstr>
      <vt:lpstr>INSTRUCTIONS</vt:lpstr>
      <vt:lpstr>HIDDEN</vt:lpstr>
      <vt:lpstr>SUMMARY Rates</vt:lpstr>
      <vt:lpstr>Rates by Job Role</vt:lpstr>
      <vt:lpstr>Rates by Location</vt:lpstr>
      <vt:lpstr>BY STAFF Rates</vt:lpstr>
      <vt:lpstr>Rates by Time Block</vt:lpstr>
      <vt:lpstr>Month_1</vt:lpstr>
      <vt:lpstr>Month_2</vt:lpstr>
      <vt:lpstr>Month_3</vt:lpstr>
      <vt:lpstr>Month_4</vt:lpstr>
      <vt:lpstr>Month_5</vt:lpstr>
      <vt:lpstr>Month_6</vt:lpstr>
      <vt:lpstr>Month_7</vt:lpstr>
      <vt:lpstr>Month_8</vt:lpstr>
      <vt:lpstr>Month_9</vt:lpstr>
      <vt:lpstr>Month_10</vt:lpstr>
      <vt:lpstr>Month_11</vt:lpstr>
      <vt:lpstr>Month_12</vt:lpstr>
      <vt:lpstr>JOB_LIST</vt:lpstr>
      <vt:lpstr>month_list</vt:lpstr>
      <vt:lpstr>'BY STAFF Rates'!Print_Area</vt:lpstr>
      <vt:lpstr>'Rates by Job Role'!Print_Area</vt:lpstr>
      <vt:lpstr>'Rates by Location'!Print_Area</vt:lpstr>
      <vt:lpstr>'Rates by Time Block'!Print_Area</vt:lpstr>
      <vt:lpstr>'SUMMARY Rates'!Print_Area</vt:lpstr>
      <vt:lpstr>'BY STAFF Rates'!Print_Titles</vt:lpstr>
      <vt:lpstr>INSTRUCTIONS!Print_Titles</vt:lpstr>
      <vt:lpstr>Month_1!Print_Titles</vt:lpstr>
      <vt:lpstr>Month_10!Print_Titles</vt:lpstr>
      <vt:lpstr>Month_11!Print_Titles</vt:lpstr>
      <vt:lpstr>Month_12!Print_Titles</vt:lpstr>
      <vt:lpstr>Month_2!Print_Titles</vt:lpstr>
      <vt:lpstr>Month_3!Print_Titles</vt:lpstr>
      <vt:lpstr>Month_4!Print_Titles</vt:lpstr>
      <vt:lpstr>Month_5!Print_Titles</vt:lpstr>
      <vt:lpstr>Month_6!Print_Titles</vt:lpstr>
      <vt:lpstr>Month_7!Print_Titles</vt:lpstr>
      <vt:lpstr>Month_8!Print_Titles</vt:lpstr>
      <vt:lpstr>Month_9!Print_Titles</vt:lpstr>
      <vt:lpstr>'Rates by Job Role'!Print_Titles</vt:lpstr>
      <vt:lpstr>'Rates by Location'!Print_Titles</vt:lpstr>
      <vt:lpstr>'Rates by Time Block'!Print_Titles</vt:lpstr>
      <vt:lpstr>'SUMMARY Rates'!Print_Titles</vt:lpstr>
      <vt:lpstr>timeframe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Protective Equipment COVID-19 Observational Audit Data Tracking Tool and User Guide</dc:title>
  <dc:subject>Nursing Homes, COVID-19</dc:subject>
  <dc:creator>"Agency for Healthcare Research and Quality (AHRQ)"</dc:creator>
  <cp:keywords>Nursing Homes</cp:keywords>
  <dc:description/>
  <cp:lastModifiedBy>Nancy Kelly</cp:lastModifiedBy>
  <cp:revision/>
  <dcterms:created xsi:type="dcterms:W3CDTF">2020-06-03T19:10:16Z</dcterms:created>
  <dcterms:modified xsi:type="dcterms:W3CDTF">2021-06-23T18:27:44Z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0x010100CB70F6022FE2194BA244841ED02BBAD8</vt:lpwstr>
  </property>
  <property fmtid="{D5CDD505-2E9C-101B-9397-08002B2CF9AE}" pid="3" name="LINKTEK-CHUNK-1">
    <vt:lpwstr>010021{"F":2,"I":"B977-8005-5F51-AD44"}</vt:lpwstr>
  </property>
</Properties>
</file>