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8800" windowHeight="12435" activeTab="4"/>
  </bookViews>
  <sheets>
    <sheet name="Instructions" sheetId="1" r:id="rId1"/>
    <sheet name=" Data Entry" sheetId="2" r:id="rId2"/>
    <sheet name="Data Dashboard" sheetId="3" r:id="rId3"/>
    <sheet name=" Data Entry (Example)" sheetId="4" r:id="rId4"/>
    <sheet name="Data Dashboard (Example)" sheetId="5" r:id="rId5"/>
  </sheets>
  <calcPr calcId="145621" concurrentCalc="0"/>
  <customWorkbookViews>
    <customWorkbookView name="JSI - Personal View" guid="{1C02EF7B-23A7-4183-8DC9-F7A194DF20A6}" mergeInterval="0" personalView="1" maximized="1" windowWidth="1362" windowHeight="543" activeSheetId="1"/>
    <customWorkbookView name="H. Joanna Jiang - Personal View" guid="{EEA6D78F-A385-44C7-A869-F73FA05B6C94}" mergeInterval="0" personalView="1" maximized="1" windowWidth="1916" windowHeight="668" activeSheetId="5"/>
    <customWorkbookView name="Doreen Bonnett - Personal View" guid="{E9A58CC4-FED3-4AB1-9916-3D01F0AB4DAD}" mergeInterval="0" personalView="1" maximized="1" windowWidth="1362" windowHeight="503" activeSheetId="4"/>
    <customWorkbookView name="Angel - Personal View" guid="{3C4B840D-6C60-423D-A4EC-D7A70BF22254}" mergeInterval="0" personalView="1" maximized="1" xWindow="-8" yWindow="-8" windowWidth="1936" windowHeight="1056"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B78" i="2" l="1"/>
  <c r="B104" i="3"/>
  <c r="B76" i="2"/>
  <c r="B103" i="3"/>
  <c r="B62" i="2"/>
  <c r="B102" i="3"/>
  <c r="C10" i="2"/>
  <c r="B101" i="3"/>
  <c r="D6" i="2"/>
  <c r="B100" i="3"/>
  <c r="B85" i="2"/>
  <c r="B95" i="3"/>
  <c r="B94" i="3"/>
  <c r="B93" i="3"/>
  <c r="D62" i="2"/>
  <c r="B50" i="3"/>
  <c r="D61" i="2"/>
  <c r="B49" i="3"/>
  <c r="B48" i="3"/>
  <c r="B61" i="2"/>
  <c r="B47" i="3"/>
  <c r="B35" i="3"/>
  <c r="F85" i="2"/>
  <c r="E85" i="2"/>
  <c r="D85" i="2"/>
  <c r="C85" i="2"/>
  <c r="F84" i="2"/>
  <c r="E84" i="2"/>
  <c r="D84" i="2"/>
  <c r="C84" i="2"/>
  <c r="B84" i="2"/>
  <c r="F78" i="2"/>
  <c r="E78" i="2"/>
  <c r="D78" i="2"/>
  <c r="C78" i="2"/>
  <c r="F77" i="2"/>
  <c r="E77" i="2"/>
  <c r="D77" i="2"/>
  <c r="C77" i="2"/>
  <c r="B77" i="2"/>
  <c r="F76" i="2"/>
  <c r="E76" i="2"/>
  <c r="D76" i="2"/>
  <c r="C76" i="2"/>
  <c r="F70" i="2"/>
  <c r="E70" i="2"/>
  <c r="D70" i="2"/>
  <c r="C70" i="2"/>
  <c r="B70" i="2"/>
  <c r="F69" i="2"/>
  <c r="E69" i="2"/>
  <c r="D69" i="2"/>
  <c r="C69" i="2"/>
  <c r="B69" i="2"/>
  <c r="F68" i="2"/>
  <c r="E68" i="2"/>
  <c r="D68" i="2"/>
  <c r="C68" i="2"/>
  <c r="B68" i="2"/>
  <c r="F62" i="2"/>
  <c r="E62" i="2"/>
  <c r="C62" i="2"/>
  <c r="F61" i="2"/>
  <c r="E61" i="2"/>
  <c r="C61" i="2"/>
  <c r="C55" i="2"/>
  <c r="C56" i="2"/>
  <c r="F56" i="2"/>
  <c r="F54" i="2"/>
  <c r="E54" i="2"/>
  <c r="F53" i="2"/>
  <c r="E53" i="2"/>
  <c r="F52" i="2"/>
  <c r="E52" i="2"/>
  <c r="F51" i="2"/>
  <c r="E51" i="2"/>
  <c r="F50" i="2"/>
  <c r="E50" i="2"/>
  <c r="F49" i="2"/>
  <c r="E49" i="2"/>
  <c r="F48" i="2"/>
  <c r="E48" i="2"/>
  <c r="F47" i="2"/>
  <c r="E47" i="2"/>
  <c r="F46" i="2"/>
  <c r="E46" i="2"/>
  <c r="F45" i="2"/>
  <c r="E45" i="2"/>
  <c r="C43" i="2"/>
  <c r="C44" i="2"/>
  <c r="F44" i="2"/>
  <c r="F42" i="2"/>
  <c r="E42" i="2"/>
  <c r="F41" i="2"/>
  <c r="E41" i="2"/>
  <c r="F40" i="2"/>
  <c r="E40" i="2"/>
  <c r="F39" i="2"/>
  <c r="E39" i="2"/>
  <c r="F38" i="2"/>
  <c r="E38" i="2"/>
  <c r="F37" i="2"/>
  <c r="E37" i="2"/>
  <c r="F36" i="2"/>
  <c r="E36" i="2"/>
  <c r="F35" i="2"/>
  <c r="E35" i="2"/>
  <c r="F34" i="2"/>
  <c r="E34" i="2"/>
  <c r="F33" i="2"/>
  <c r="E33" i="2"/>
  <c r="C31" i="2"/>
  <c r="C32" i="2"/>
  <c r="F32" i="2"/>
  <c r="F30" i="2"/>
  <c r="E30" i="2"/>
  <c r="F29" i="2"/>
  <c r="E29" i="2"/>
  <c r="F28" i="2"/>
  <c r="E28" i="2"/>
  <c r="F27" i="2"/>
  <c r="E27" i="2"/>
  <c r="F26" i="2"/>
  <c r="E26" i="2"/>
  <c r="F25" i="2"/>
  <c r="E25" i="2"/>
  <c r="F24" i="2"/>
  <c r="E24" i="2"/>
  <c r="F23" i="2"/>
  <c r="E23" i="2"/>
  <c r="F22" i="2"/>
  <c r="E22" i="2"/>
  <c r="F21" i="2"/>
  <c r="E21" i="2"/>
  <c r="B18" i="2"/>
  <c r="B17" i="2"/>
  <c r="B16" i="2"/>
  <c r="F10" i="2"/>
  <c r="E10" i="2"/>
  <c r="D10" i="2"/>
  <c r="B10" i="2"/>
  <c r="F9" i="2"/>
  <c r="E9" i="2"/>
  <c r="D9" i="2"/>
  <c r="C9" i="2"/>
  <c r="B9" i="2"/>
  <c r="F6" i="2"/>
  <c r="E6" i="2"/>
  <c r="C6" i="2"/>
  <c r="B6" i="2"/>
  <c r="B105" i="3"/>
  <c r="B36" i="3"/>
  <c r="B5" i="4"/>
  <c r="C10" i="4"/>
  <c r="D10" i="4"/>
  <c r="E10" i="4"/>
  <c r="F10" i="4"/>
  <c r="B10" i="4"/>
  <c r="B4" i="4"/>
  <c r="E9" i="4"/>
  <c r="C9" i="4"/>
  <c r="D9" i="4"/>
  <c r="F9" i="4"/>
  <c r="B9" i="4"/>
  <c r="F82" i="4"/>
  <c r="E82" i="4"/>
  <c r="C85" i="4"/>
  <c r="F84" i="4"/>
  <c r="E84" i="4"/>
  <c r="D84" i="4"/>
  <c r="C84" i="4"/>
  <c r="B84" i="4"/>
  <c r="B62" i="4"/>
  <c r="B48" i="5"/>
  <c r="B61" i="4"/>
  <c r="B47" i="5"/>
  <c r="B94" i="5"/>
  <c r="B105" i="5"/>
  <c r="B78" i="4"/>
  <c r="B104" i="5"/>
  <c r="B76" i="4"/>
  <c r="B103" i="5"/>
  <c r="B102" i="5"/>
  <c r="B101" i="5"/>
  <c r="D6" i="4"/>
  <c r="B100" i="5"/>
  <c r="D62" i="4"/>
  <c r="B50" i="5"/>
  <c r="F78" i="4"/>
  <c r="F77" i="4"/>
  <c r="F76" i="4"/>
  <c r="E78" i="4"/>
  <c r="E77" i="4"/>
  <c r="E76" i="4"/>
  <c r="D78" i="4"/>
  <c r="D77" i="4"/>
  <c r="D76" i="4"/>
  <c r="C78" i="4"/>
  <c r="C77" i="4"/>
  <c r="C76" i="4"/>
  <c r="B77" i="4"/>
  <c r="B93" i="5"/>
  <c r="B18" i="4"/>
  <c r="B17" i="4"/>
  <c r="C56" i="4"/>
  <c r="B85" i="4"/>
  <c r="D61" i="4"/>
  <c r="C61" i="4"/>
  <c r="B35" i="5"/>
  <c r="B36" i="5"/>
  <c r="B95" i="5"/>
  <c r="B49" i="5"/>
  <c r="F85" i="4"/>
  <c r="E85" i="4"/>
  <c r="D85" i="4"/>
  <c r="F70" i="4"/>
  <c r="F69" i="4"/>
  <c r="F68" i="4"/>
  <c r="E70" i="4"/>
  <c r="E69" i="4"/>
  <c r="E68" i="4"/>
  <c r="D70" i="4"/>
  <c r="D69" i="4"/>
  <c r="D68" i="4"/>
  <c r="C70" i="4"/>
  <c r="C69" i="4"/>
  <c r="C68" i="4"/>
  <c r="B70" i="4"/>
  <c r="B69" i="4"/>
  <c r="B68" i="4"/>
  <c r="F62" i="4"/>
  <c r="F61" i="4"/>
  <c r="E62" i="4"/>
  <c r="E61" i="4"/>
  <c r="C62" i="4"/>
  <c r="F54" i="4"/>
  <c r="F53" i="4"/>
  <c r="F52" i="4"/>
  <c r="F51" i="4"/>
  <c r="F50" i="4"/>
  <c r="F49" i="4"/>
  <c r="F48" i="4"/>
  <c r="F47" i="4"/>
  <c r="F46" i="4"/>
  <c r="F45" i="4"/>
  <c r="E46" i="4"/>
  <c r="E47" i="4"/>
  <c r="E48" i="4"/>
  <c r="E49" i="4"/>
  <c r="E50" i="4"/>
  <c r="E51" i="4"/>
  <c r="E52" i="4"/>
  <c r="E53" i="4"/>
  <c r="E54" i="4"/>
  <c r="E45" i="4"/>
  <c r="C44" i="4"/>
  <c r="F35" i="4"/>
  <c r="F37" i="4"/>
  <c r="F42" i="4"/>
  <c r="F41" i="4"/>
  <c r="F40" i="4"/>
  <c r="F39" i="4"/>
  <c r="F38" i="4"/>
  <c r="F36" i="4"/>
  <c r="F34" i="4"/>
  <c r="F33" i="4"/>
  <c r="E34" i="4"/>
  <c r="E35" i="4"/>
  <c r="E36" i="4"/>
  <c r="E37" i="4"/>
  <c r="E38" i="4"/>
  <c r="E39" i="4"/>
  <c r="E40" i="4"/>
  <c r="E41" i="4"/>
  <c r="E42" i="4"/>
  <c r="C43" i="4"/>
  <c r="F44" i="4"/>
  <c r="E33" i="4"/>
  <c r="C32" i="4"/>
  <c r="C31" i="4"/>
  <c r="F30" i="4"/>
  <c r="F27" i="4"/>
  <c r="F29" i="4"/>
  <c r="F28" i="4"/>
  <c r="F26" i="4"/>
  <c r="F25" i="4"/>
  <c r="F24" i="4"/>
  <c r="F23" i="4"/>
  <c r="E23" i="4"/>
  <c r="E24" i="4"/>
  <c r="E25" i="4"/>
  <c r="E26" i="4"/>
  <c r="E27" i="4"/>
  <c r="E28" i="4"/>
  <c r="E29" i="4"/>
  <c r="E30" i="4"/>
  <c r="F22" i="4"/>
  <c r="E22" i="4"/>
  <c r="F6" i="4"/>
  <c r="C55" i="4"/>
  <c r="F56" i="4"/>
  <c r="F32" i="4"/>
  <c r="F21" i="4"/>
  <c r="E21" i="4"/>
  <c r="B13" i="4"/>
  <c r="B16" i="4"/>
  <c r="E6" i="4"/>
  <c r="C6" i="4"/>
  <c r="B6" i="4"/>
</calcChain>
</file>

<file path=xl/sharedStrings.xml><?xml version="1.0" encoding="utf-8"?>
<sst xmlns="http://schemas.openxmlformats.org/spreadsheetml/2006/main" count="395" uniqueCount="194">
  <si>
    <t>Medicare</t>
  </si>
  <si>
    <t>Medicaid</t>
  </si>
  <si>
    <t>All Payer</t>
  </si>
  <si>
    <t>Readmission rate</t>
  </si>
  <si>
    <r>
      <t>Instructions:</t>
    </r>
    <r>
      <rPr>
        <sz val="12"/>
        <color rgb="FF000000"/>
        <rFont val="Verdana"/>
        <family val="2"/>
      </rPr>
      <t xml:space="preserve"> </t>
    </r>
  </si>
  <si>
    <t>How does the discharge disposition of Medicare and Medicaid patients differ?</t>
  </si>
  <si>
    <t>Commercial</t>
  </si>
  <si>
    <t>% of total discharges by payer</t>
  </si>
  <si>
    <t>% of total readmissions by payer</t>
  </si>
  <si>
    <t># of discharges to skilled nursing facility (SNF)</t>
  </si>
  <si>
    <t># of discharges to home health</t>
  </si>
  <si>
    <t>% of discharges discharged with home health</t>
  </si>
  <si>
    <t>% of discharges discharged to SNF</t>
  </si>
  <si>
    <t>Psychoses</t>
  </si>
  <si>
    <t>Alcohol/drug abuse or dependence</t>
  </si>
  <si>
    <t>Intracranial hemorrhage</t>
  </si>
  <si>
    <t>COPD with MCC</t>
  </si>
  <si>
    <t>Renal failure with CC</t>
  </si>
  <si>
    <t>Sepsis</t>
  </si>
  <si>
    <t>Esophagitis and other digestive disorders</t>
  </si>
  <si>
    <t>Other antepartum diagnoses</t>
  </si>
  <si>
    <t>Cellulitis</t>
  </si>
  <si>
    <t>Chest pain</t>
  </si>
  <si>
    <t>Alcohol/drug abuse or dependence, left AMA</t>
  </si>
  <si>
    <t>Cellulitis w/o MCC</t>
  </si>
  <si>
    <r>
      <t>Staff:</t>
    </r>
    <r>
      <rPr>
        <sz val="12"/>
        <color rgb="FF000000"/>
        <rFont val="Verdana"/>
        <family val="2"/>
      </rPr>
      <t xml:space="preserve"> Data analyst, business analyst, staff able to query administrative data.</t>
    </r>
  </si>
  <si>
    <t>What you are looking for:</t>
  </si>
  <si>
    <t>Medicaid readmission rates are high</t>
  </si>
  <si>
    <t># of readmissions that would need to be reduced if your hospital reduced readmissions by 20%</t>
  </si>
  <si>
    <t>Readmission teams often focus on the readmission rate; look at the absolute number to put goal and operations in context</t>
  </si>
  <si>
    <t>See calculatation below for a 20% reduction in total readmissions to get a sense of whether it might be an achievable readmission aim</t>
  </si>
  <si>
    <t>Identify diagnoses, such as sepsis, sickle cell, substance use that are high risk but previously not addressed</t>
  </si>
  <si>
    <t xml:space="preserve">Compare and contrast the top diagnoses for Medicare vs. Medicaid </t>
  </si>
  <si>
    <t>Top 10 diagnoses often account for only 20-40% of all readmissions</t>
  </si>
  <si>
    <t>% of Medicaid discharges with a behavioral health comorbidity</t>
  </si>
  <si>
    <t>Typically, 25% of readmissions occur within 4 days and 50% of readmissions occur within 10 days of discharge.</t>
  </si>
  <si>
    <t>% of readmissions in 0-4 days</t>
  </si>
  <si>
    <t>Consider: While partnerships with SNFs may be relevant for Medicare readmissions, partnerships with community providers and agencies are important for Medicaid readmissions.</t>
  </si>
  <si>
    <t>Note: This group can be readily identified in daily operations by the simple screen of a personal history of prior admissions.</t>
  </si>
  <si>
    <t>Their readmission rate is usually ~40%</t>
  </si>
  <si>
    <t>What are the readmission rates by payer? Which payer group has the highest rate of readmissions? Which payer group has the highest total number of readmissions? What is the combined proportion of Medicare and Medicaid readmissions?</t>
  </si>
  <si>
    <t>How many readmissions occur at your hospital every year? How many readmissions would be reduced if your hospital reduced readmissions by 20%; how many per year and per month?</t>
  </si>
  <si>
    <t>See the big picture when it comes to readmissions at your hospital. Consider the following groups:</t>
  </si>
  <si>
    <t>1. Ask a data analyst (in quality or finance) to conduct this analysis. Enter data in white cells; gray cells will calculate automatically.</t>
  </si>
  <si>
    <t>All</t>
  </si>
  <si>
    <t>Uninsured</t>
  </si>
  <si>
    <t>Commerical</t>
  </si>
  <si>
    <t>% of discharges with a comorbid behavioral health diagnosis</t>
  </si>
  <si>
    <t>% of readmissions with a comorbid behavioral health diagnosis</t>
  </si>
  <si>
    <t># of patients hospitalized 4 or more times in the past year</t>
  </si>
  <si>
    <t># of readmissions with a comorbid behavioral health diagnosis</t>
  </si>
  <si>
    <t># of discharges with a comorbid behavioral health diagnosis</t>
  </si>
  <si>
    <t># of discharges to home (without home health)</t>
  </si>
  <si>
    <t>% of discharges discharged to home (without home health)</t>
  </si>
  <si>
    <t># readmissions</t>
  </si>
  <si>
    <t xml:space="preserve"># discharges </t>
  </si>
  <si>
    <t xml:space="preserve">Medicaid </t>
  </si>
  <si>
    <t># of readmissions within 0-4 days of discharge</t>
  </si>
  <si>
    <t># of readmissions within 10 days of discharge</t>
  </si>
  <si>
    <t>Heart Failure</t>
  </si>
  <si>
    <t>Psychosis</t>
  </si>
  <si>
    <t>Renal Failure</t>
  </si>
  <si>
    <t>COPD</t>
  </si>
  <si>
    <t>Pneumonia</t>
  </si>
  <si>
    <t>UTI</t>
  </si>
  <si>
    <t>Total, Top 10</t>
  </si>
  <si>
    <t>Total, All Readmissions</t>
  </si>
  <si>
    <t>Output Check</t>
  </si>
  <si>
    <t xml:space="preserve">Diagnoses that result in many readmissions, or have high rates of readmission that merit attention: </t>
  </si>
  <si>
    <t>list diagnoses here</t>
  </si>
  <si>
    <t xml:space="preserve">Examine list of top discharge diagnoses leading to the most readmissions at the hospital (all payer). What is surprising? </t>
  </si>
  <si>
    <t xml:space="preserve">Examine list of top discharge diagnoses leading to most readmissions for Medicare v. Medicaid. What is surprising? </t>
  </si>
  <si>
    <t xml:space="preserve">Does it make sense to focus on a limited set of discharge diagnoses? If so, why? If not, why not? </t>
  </si>
  <si>
    <t>list surprising observations here</t>
  </si>
  <si>
    <t>Look for sepsis, behavioral health diagnosis</t>
  </si>
  <si>
    <t>list surprising diagnoses here</t>
  </si>
  <si>
    <t>…but account for &gt;50% of total readmissions.</t>
  </si>
  <si>
    <t>Medicaid readmission rate</t>
  </si>
  <si>
    <t xml:space="preserve">% of Medicare + % of Medicaid readmissions </t>
  </si>
  <si>
    <t>% of patients with behavioral health comorbidities</t>
  </si>
  <si>
    <t>% of readmissions from high-utilizing patients</t>
  </si>
  <si>
    <t># of readmissions that would need to be reduced per month, for a 20% reduction in one year</t>
  </si>
  <si>
    <t>% of readmissions in 0-10 days</t>
  </si>
  <si>
    <t># of readmissions following discharge to home health</t>
  </si>
  <si>
    <t># of readmissions following discharge to skilled nursing facility (SNF)</t>
  </si>
  <si>
    <t>Respiratory failure</t>
  </si>
  <si>
    <t>Liver failure</t>
  </si>
  <si>
    <t># of readmissions between days 0-30 of discharge</t>
  </si>
  <si>
    <t>% of readmissions in 0-30 days</t>
  </si>
  <si>
    <t>Readmission rate following discharge to home (without home health)</t>
  </si>
  <si>
    <t>Readmission rate following discharge to home health</t>
  </si>
  <si>
    <t>Readmission rate following discharge to skilled nursing facility (SNF)</t>
  </si>
  <si>
    <t># of readmissions following discharge to home (without home health)</t>
  </si>
  <si>
    <t>Readmission rate among patients discharged to SNFs</t>
  </si>
  <si>
    <t>% of Medicaid` readmissions with a behavioral health comorbidity</t>
  </si>
  <si>
    <r>
      <t xml:space="preserve">Brief Description: </t>
    </r>
    <r>
      <rPr>
        <sz val="12"/>
        <rFont val="Verdana"/>
        <family val="2"/>
      </rPr>
      <t>A quantitative readmission analysis tool.</t>
    </r>
  </si>
  <si>
    <t xml:space="preserve">2. Review and interpret the data to identify target populations with high readmission rates. </t>
  </si>
  <si>
    <r>
      <t xml:space="preserve">Time Required: </t>
    </r>
    <r>
      <rPr>
        <sz val="12"/>
        <color rgb="FF000000"/>
        <rFont val="Verdana"/>
        <family val="2"/>
      </rPr>
      <t>6 hours</t>
    </r>
  </si>
  <si>
    <t>Dx 1</t>
  </si>
  <si>
    <t>Dx 2</t>
  </si>
  <si>
    <t>Dx 3</t>
  </si>
  <si>
    <t>Dx 4</t>
  </si>
  <si>
    <t>Dx 5</t>
  </si>
  <si>
    <t>Dx 6</t>
  </si>
  <si>
    <t>Dx 7</t>
  </si>
  <si>
    <t>Dx 8</t>
  </si>
  <si>
    <t>Dx 9</t>
  </si>
  <si>
    <t>Dx 10</t>
  </si>
  <si>
    <t>1.B4 indicates the total number of adult non-OB discharges (all payers) in a given year. Does this number look right? If not, circle back to your data analyst before moving ahead.</t>
  </si>
  <si>
    <t>% of all discharges with a behavioral health comorbidity</t>
  </si>
  <si>
    <t>% of all readmissions with a behavioral health comorbidity</t>
  </si>
  <si>
    <t>Behavioral health comorbidities are frequent among hospitalized patients</t>
  </si>
  <si>
    <t>Readmission rate among patients discharged to home (without home health)</t>
  </si>
  <si>
    <t>list observations here</t>
  </si>
  <si>
    <r>
      <t xml:space="preserve">Purpose: </t>
    </r>
    <r>
      <rPr>
        <b/>
        <sz val="12"/>
        <rFont val="Verdana"/>
        <family val="2"/>
      </rPr>
      <t>Analyze hospital administrative data to evaluate readmission patterns.</t>
    </r>
    <r>
      <rPr>
        <sz val="12"/>
        <rFont val="Verdana"/>
        <family val="2"/>
      </rPr>
      <t xml:space="preserve"> Understanding readmission patterns is critical to designing an effective readmission reduction strategy. This straightforward analysis will highlight high-leverage opportunities to reduce readmissions for the hospital overall. This tool can be modified for your hospital's particular data analysis needs.</t>
    </r>
  </si>
  <si>
    <t>Table 1. Readmission Rate</t>
  </si>
  <si>
    <t>Table 3. Days Between Discharge and Readmission</t>
  </si>
  <si>
    <t>Table 4. Top Discharge Diagnoses Leading to Highest Number of Readmissions</t>
  </si>
  <si>
    <t>Table 5. Behavioral Health Comorbidities</t>
  </si>
  <si>
    <t>Table 6. Discharge Disposition</t>
  </si>
  <si>
    <t>Table 7. Readmissions by Discharge Disposition</t>
  </si>
  <si>
    <t xml:space="preserve">Topic 1: Readmission Rates by Payer. </t>
  </si>
  <si>
    <t xml:space="preserve">Topic 2: Readmissions by Payer. </t>
  </si>
  <si>
    <t>Topic 3: Top Discharge Diagnoses.</t>
  </si>
  <si>
    <t>Topic 4: Behavioral Health Comorbidities.</t>
  </si>
  <si>
    <t>Topic 5: Days between Discharge and Readmission.</t>
  </si>
  <si>
    <t>Topic 5: Discharge Disposition by Payer.</t>
  </si>
  <si>
    <t xml:space="preserve">How many patients were hospitalized 4 or more times in the past year (also known as “high utilizers”)? What is the readmission rate for this group? </t>
  </si>
  <si>
    <t>High utilizers tend to represent 5% of the patient population…</t>
  </si>
  <si>
    <t>Topic 6: High Utilizers.</t>
  </si>
  <si>
    <t>Table 8. High Utilizer Population</t>
  </si>
  <si>
    <t>Tool 1. Readmission Data Analysis and Interpretation</t>
  </si>
  <si>
    <r>
      <rPr>
        <b/>
        <sz val="12"/>
        <rFont val="Verdana"/>
        <family val="2"/>
      </rPr>
      <t>Details:</t>
    </r>
    <r>
      <rPr>
        <sz val="12"/>
        <rFont val="Verdana"/>
        <family val="2"/>
      </rPr>
      <t xml:space="preserve">
• Patient population: adults (18+) 
• Timeframe: past fiscal or calendar year, whichever is more convenient (12 months)
• Discharge: discharge from the inpatient level of care
• Exclusion: discharges deceased, transfers to acute care hospital, transfers to inpatient rehab hospitals, and discharges for childbirth-related DRGs
• Payer: use the payer groups that are most relevant for your hospital. At a minimum, use “All Payer,” "Medicare," "Medicaid," and" Commercial." Include Medicaid Managed Care Plans in the “Medicaid” category. Most hospitals define “Medicare” as specifically Medicare fee for service. </t>
    </r>
  </si>
  <si>
    <t xml:space="preserve">Hospitalwide All-Condition, All-Payer, and Payer-Specific Readmission Analysis (adult, non-OB) </t>
  </si>
  <si>
    <t>Table 2. Percentage of Discharges and Readmissions</t>
  </si>
  <si>
    <t># Readmissions</t>
  </si>
  <si>
    <t># Discharges</t>
  </si>
  <si>
    <t>Top 10 Discharge Dx Resulting in Readmission</t>
  </si>
  <si>
    <t># of discharges by patients hospitalized 4 or more times in the past year</t>
  </si>
  <si>
    <t># of readmissions by patients hospitalized 4 or more times in the past year</t>
  </si>
  <si>
    <t>% of readmissions by patients hospitalized 4 or more times in the past year</t>
  </si>
  <si>
    <t>Readmission rate of patients hospitalized 4 or more times in the past year</t>
  </si>
  <si>
    <t xml:space="preserve">2. B6 and C6 report the readmission rate for your adult non-OB population overall and Medicare population overall. A hospitalwide adult non-OB readmission rate might be around 10-14%; an all-cause Medicare readmission rate might be around 14-18%. Are your numbers as expected? If not, work with your analyst to ensure you have accurate data output.  </t>
  </si>
  <si>
    <t>Topic 1: Readmission Rates by Payer</t>
  </si>
  <si>
    <t>Topic 2: Readmissions by Payer</t>
  </si>
  <si>
    <t># of readmissions that would need to be reduced per month, for a 20% reduction in 1 year</t>
  </si>
  <si>
    <t>Topic 3: Top Discharge Diagnoses</t>
  </si>
  <si>
    <t>Topic 4: Behavioral Health Comorbidities</t>
  </si>
  <si>
    <t>What are the top 10 discharge diagnoses leading to readmissions, and how do they differ between Medicare and Medicaid? Does it make clinical, operational, or mathematical sense to focus on a limited set of discharge diagnoses?</t>
  </si>
  <si>
    <t xml:space="preserve">Diagnoses that result in many readmissions or have high rates of readmission that merit attention: </t>
  </si>
  <si>
    <t xml:space="preserve">Examine list of top discharge diagnoses leading to most readmissions for Medicare vs. Medicaid. What is surprising? </t>
  </si>
  <si>
    <t>What percentage of discharges has a behavioral health comorbidity? How does this differ between Medicare and Medicaid?</t>
  </si>
  <si>
    <t>% of Medicaid readmissions with a behavioral health comorbidity</t>
  </si>
  <si>
    <t>Topic 5: Days Between Discharge and Readmission</t>
  </si>
  <si>
    <t xml:space="preserve">What percentage of readmissions occurs within 4 days of discharge? Within 10 days? </t>
  </si>
  <si>
    <t>Consider: Does your strategy prioritize early postdischarge followup contact?</t>
  </si>
  <si>
    <t>Topic 5: Discharge Disposition by Payer</t>
  </si>
  <si>
    <t xml:space="preserve">The percentage of patients being discharged to home is much higher among Medicaid than Medicare. </t>
  </si>
  <si>
    <t>Medicaid readmission rates are high.</t>
  </si>
  <si>
    <t>Medicare and Medicaid readmissions make up majority of all readmissions.</t>
  </si>
  <si>
    <t>Readmission teams often focus on the readmission rate; look at the absolute number to put goal and operations in context.</t>
  </si>
  <si>
    <t>See calculation below for a 20% reduction in total readmissions to get a sense of whether it might be an achievable readmission aim.</t>
  </si>
  <si>
    <t>Look for sepsis, behavioral health diagnosis.</t>
  </si>
  <si>
    <t xml:space="preserve">Compare and contrast the top diagnoses for Medicare vs. Medicaid. </t>
  </si>
  <si>
    <t>Top 10 diagnoses often account for only 20-40% of all readmissions.</t>
  </si>
  <si>
    <t>Identify diagnoses, such as sepsis, sickle cell, substance use that are high risk but previously not addressed.</t>
  </si>
  <si>
    <t>Behavioral health comorbidities are frequent among hospitalized patients.</t>
  </si>
  <si>
    <t>Topic 6: High Utilizers</t>
  </si>
  <si>
    <t># of high-utilizing patients out of all patients</t>
  </si>
  <si>
    <t>% of high-utilizer readmissions out of all readmissions</t>
  </si>
  <si>
    <t>High-utilizer readmission rate</t>
  </si>
  <si>
    <t>Their readmission rate is usually ~40%.</t>
  </si>
  <si>
    <t>Note: This population has a combination of clinical, behavioral, and social needs.</t>
  </si>
  <si>
    <t>Topic 7: Target Populations To Consider</t>
  </si>
  <si>
    <t xml:space="preserve">What is the hospital’s overall readmission rate, and which groups of patients have higher than average readmission rates? Which group experiences the most readmissions? Are there any high-risk diagnoses to consider? </t>
  </si>
  <si>
    <t>A focus on adult non-OB Medicaid patients is data informed.</t>
  </si>
  <si>
    <t>A focus on Medicare and Medicaid discharges is data informed.</t>
  </si>
  <si>
    <t>A focus on improving posthospital care for patients with behavioral health comorbidities is data informed.</t>
  </si>
  <si>
    <t>An exclusive focus on improving transitional care for patients discharged to home may not be data informed, although subgroups (such as Medicaid) of discharges to home are high risk.</t>
  </si>
  <si>
    <t>A focus on patients discharged to SNF (or any postacute care) is data informed.</t>
  </si>
  <si>
    <t>A focus on patients with a personal history of repeated hospitalizations is data informed.</t>
  </si>
  <si>
    <t xml:space="preserve">Hospitalwide All-Condition, All-Payer, and Payer-Specific Readmission Analysis (adult, non-OB) - EXAMPLE </t>
  </si>
  <si>
    <t>Table 8. High-Utilizer Population</t>
  </si>
  <si>
    <t xml:space="preserve">2. B6 and C6 report the readmission rate for your adult non-OB population overall and Medicare population overall. A hospitalwide adult non-OB readmisison rate might be around 10-14%; an all cause Medicare readmission rate might be around 14-18%. Are your numbers as expected? If not, work wtih your analyst to ensure you have accurate data output.  </t>
  </si>
  <si>
    <t>Medicare + Medicaid readmissions make up majority of all readmissions</t>
  </si>
  <si>
    <t>What are the top 10 discharge diagnoses leading to readmissions, and how do they differ between Medicare and Medicaid? Does it make clinical, operationational, or mathematical sense to focus on a limited set of discharge diagnoses?</t>
  </si>
  <si>
    <t>Consider: Behavioral health conditions are a readmission risk factor. A strategy that includes addressing needs of patients with behavioral health conditions may be high leverage.</t>
  </si>
  <si>
    <t>Topic 7: Target Populations To Consider.</t>
  </si>
  <si>
    <r>
      <t>Additional Resources:</t>
    </r>
    <r>
      <rPr>
        <sz val="12"/>
        <color rgb="FF000000"/>
        <rFont val="Verdana"/>
        <family val="2"/>
      </rPr>
      <t xml:space="preserve"> Section 1 of the </t>
    </r>
    <r>
      <rPr>
        <i/>
        <sz val="12"/>
        <color rgb="FF000000"/>
        <rFont val="Verdana"/>
        <family val="2"/>
      </rPr>
      <t>Hospital Guide to Reducing Medicaid Readmissions</t>
    </r>
    <r>
      <rPr>
        <sz val="12"/>
        <color rgb="FF000000"/>
        <rFont val="Verdana"/>
        <family val="2"/>
      </rPr>
      <t xml:space="preserve"> for more information about quantitative data analysis. </t>
    </r>
    <r>
      <rPr>
        <b/>
        <sz val="12"/>
        <color rgb="FF000000"/>
        <rFont val="Verdana"/>
        <family val="2"/>
      </rPr>
      <t>Tool 2: Readmission Review</t>
    </r>
    <r>
      <rPr>
        <sz val="12"/>
        <color rgb="FF000000"/>
        <rFont val="Verdana"/>
        <family val="2"/>
      </rPr>
      <t xml:space="preserve"> gives guidance to collect and analyze complementary qualitative data. </t>
    </r>
  </si>
  <si>
    <r>
      <t xml:space="preserve">Dx Readmission Rate by </t>
    </r>
    <r>
      <rPr>
        <b/>
        <u/>
        <sz val="9"/>
        <rFont val="Calibri"/>
        <family val="2"/>
        <scheme val="minor"/>
      </rPr>
      <t>Payer</t>
    </r>
    <r>
      <rPr>
        <b/>
        <sz val="9"/>
        <rFont val="Calibri"/>
        <family val="2"/>
        <scheme val="minor"/>
      </rPr>
      <t xml:space="preserve"> </t>
    </r>
  </si>
  <si>
    <r>
      <t xml:space="preserve">Dx Readmissions as % of </t>
    </r>
    <r>
      <rPr>
        <b/>
        <u/>
        <sz val="9"/>
        <rFont val="Calibri"/>
        <family val="2"/>
        <scheme val="minor"/>
      </rPr>
      <t>All</t>
    </r>
    <r>
      <rPr>
        <b/>
        <sz val="9"/>
        <rFont val="Calibri"/>
        <family val="2"/>
        <scheme val="minor"/>
      </rPr>
      <t xml:space="preserve"> Readmissions</t>
    </r>
  </si>
  <si>
    <r>
      <rPr>
        <b/>
        <sz val="12"/>
        <rFont val="Verdana"/>
        <family val="2"/>
      </rPr>
      <t>Use the following basic definitions:</t>
    </r>
    <r>
      <rPr>
        <sz val="12"/>
        <rFont val="Verdana"/>
        <family val="2"/>
      </rPr>
      <t xml:space="preserve">
• Denominator: all adult inpatient discharges for a given 1-year period, less exclusions listed below   
• Numerator: all hospitalizations that occurred within 30 days of a discharge in the denominator 
• Readmission rate: number of readmissions (numerator) divided by number of discharges (denominator); each readmission should be counted only once to avoid skewing the rate with multiple counts. </t>
    </r>
  </si>
  <si>
    <r>
      <t xml:space="preserve">Dx Readmission Rate by </t>
    </r>
    <r>
      <rPr>
        <b/>
        <u/>
        <sz val="9"/>
        <color theme="0"/>
        <rFont val="Calibri"/>
        <family val="2"/>
        <scheme val="minor"/>
      </rPr>
      <t>Payer</t>
    </r>
    <r>
      <rPr>
        <b/>
        <sz val="9"/>
        <color theme="0"/>
        <rFont val="Calibri"/>
        <family val="2"/>
        <scheme val="minor"/>
      </rPr>
      <t xml:space="preserve"> </t>
    </r>
  </si>
  <si>
    <r>
      <t xml:space="preserve">Dx Readmissions as % of </t>
    </r>
    <r>
      <rPr>
        <b/>
        <u/>
        <sz val="9"/>
        <color theme="0"/>
        <rFont val="Calibri"/>
        <family val="2"/>
        <scheme val="minor"/>
      </rPr>
      <t>All</t>
    </r>
    <r>
      <rPr>
        <b/>
        <sz val="9"/>
        <color theme="0"/>
        <rFont val="Calibri"/>
        <family val="2"/>
        <scheme val="minor"/>
      </rPr>
      <t xml:space="preserve"> Readmissions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</si>
</sst>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sz val="9"/>
      <name val="Calibri"/>
      <family val="2"/>
      <scheme val="minor"/>
    </font>
    <font>
      <sz val="12"/>
      <color rgb="FF000000"/>
      <name val="Verdana"/>
      <family val="2"/>
    </font>
    <font>
      <sz val="12"/>
      <name val="Verdana"/>
      <family val="2"/>
    </font>
    <font>
      <sz val="12"/>
      <color theme="1"/>
      <name val="Calibri"/>
      <family val="2"/>
      <scheme val="minor"/>
    </font>
    <font>
      <sz val="20"/>
      <color theme="0"/>
      <name val="Calibri"/>
      <family val="2"/>
      <scheme val="minor"/>
    </font>
    <font>
      <sz val="12"/>
      <color rgb="FF683C9A"/>
      <name val="Verdana"/>
      <family val="2"/>
    </font>
    <font>
      <b/>
      <sz val="12"/>
      <name val="Verdana"/>
      <family val="2"/>
    </font>
    <font>
      <sz val="11"/>
      <name val="Calibri"/>
      <family val="2"/>
      <scheme val="minor"/>
    </font>
    <font>
      <u/>
      <sz val="11"/>
      <color theme="10"/>
      <name val="Calibri"/>
      <family val="2"/>
      <scheme val="minor"/>
    </font>
    <font>
      <u/>
      <sz val="11"/>
      <color theme="11"/>
      <name val="Calibri"/>
      <family val="2"/>
      <scheme val="minor"/>
    </font>
    <font>
      <sz val="10"/>
      <name val="Calibri"/>
      <family val="2"/>
      <scheme val="minor"/>
    </font>
    <font>
      <b/>
      <sz val="12"/>
      <color rgb="FF000000"/>
      <name val="Verdana"/>
      <family val="2"/>
    </font>
    <font>
      <i/>
      <sz val="12"/>
      <color rgb="FF000000"/>
      <name val="Verdana"/>
      <family val="2"/>
    </font>
    <font>
      <b/>
      <sz val="9"/>
      <name val="Calibri"/>
      <family val="2"/>
      <scheme val="minor"/>
    </font>
    <font>
      <b/>
      <u/>
      <sz val="9"/>
      <name val="Calibri"/>
      <family val="2"/>
      <scheme val="minor"/>
    </font>
    <font>
      <b/>
      <sz val="14"/>
      <color theme="0"/>
      <name val="Calibri"/>
      <family val="2"/>
      <scheme val="minor"/>
    </font>
    <font>
      <sz val="9"/>
      <color theme="1"/>
      <name val="Calibri"/>
      <family val="2"/>
      <scheme val="minor"/>
    </font>
    <font>
      <b/>
      <sz val="9"/>
      <color theme="0"/>
      <name val="Calibri"/>
      <family val="2"/>
      <scheme val="minor"/>
    </font>
    <font>
      <sz val="8"/>
      <color theme="1"/>
      <name val="Calibri"/>
      <family val="2"/>
      <scheme val="minor"/>
    </font>
    <font>
      <b/>
      <sz val="9"/>
      <color theme="1"/>
      <name val="Calibri"/>
      <family val="2"/>
      <scheme val="minor"/>
    </font>
    <font>
      <sz val="9"/>
      <color theme="1" tint="0.34998626667073579"/>
      <name val="Calibri"/>
      <family val="2"/>
      <scheme val="minor"/>
    </font>
    <font>
      <b/>
      <sz val="9"/>
      <color rgb="FFFFFFFF"/>
      <name val="Calibri"/>
      <family val="2"/>
      <scheme val="minor"/>
    </font>
    <font>
      <sz val="10"/>
      <color theme="0"/>
      <name val="Calibri"/>
      <family val="2"/>
      <scheme val="minor"/>
    </font>
    <font>
      <sz val="10"/>
      <color theme="1"/>
      <name val="Calibri"/>
      <family val="2"/>
      <scheme val="minor"/>
    </font>
    <font>
      <sz val="10"/>
      <color theme="0" tint="-4.9989318521683403E-2"/>
      <name val="Calibri"/>
      <family val="2"/>
      <scheme val="minor"/>
    </font>
    <font>
      <b/>
      <u/>
      <sz val="9"/>
      <color theme="0"/>
      <name val="Calibri"/>
      <family val="2"/>
      <scheme val="minor"/>
    </font>
  </fonts>
  <fills count="9">
    <fill>
      <patternFill patternType="none"/>
    </fill>
    <fill>
      <patternFill patternType="gray125"/>
    </fill>
    <fill>
      <patternFill patternType="solid">
        <fgColor rgb="FF7030A0"/>
        <bgColor indexed="64"/>
      </patternFill>
    </fill>
    <fill>
      <patternFill patternType="solid">
        <fgColor rgb="FFDFC9EF"/>
        <bgColor indexed="64"/>
      </patternFill>
    </fill>
    <fill>
      <patternFill patternType="solid">
        <fgColor theme="0"/>
        <bgColor indexed="64"/>
      </patternFill>
    </fill>
    <fill>
      <patternFill patternType="solid">
        <fgColor rgb="FFAC75D5"/>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rgb="FFAC75D5"/>
        <bgColor rgb="FF000000"/>
      </patternFill>
    </fill>
  </fills>
  <borders count="2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medium">
        <color indexed="64"/>
      </left>
      <right style="medium">
        <color indexed="64"/>
      </right>
      <top/>
      <bottom style="medium">
        <color indexed="64"/>
      </bottom>
      <diagonal/>
    </border>
    <border>
      <left/>
      <right/>
      <top style="medium">
        <color auto="1"/>
      </top>
      <bottom style="medium">
        <color auto="1"/>
      </bottom>
      <diagonal/>
    </border>
  </borders>
  <cellStyleXfs count="58">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63">
    <xf numFmtId="0" fontId="0" fillId="0" borderId="0" xfId="0"/>
    <xf numFmtId="0" fontId="0" fillId="0" borderId="0" xfId="0" applyAlignment="1">
      <alignment wrapText="1"/>
    </xf>
    <xf numFmtId="0" fontId="2" fillId="0" borderId="0" xfId="0" applyFont="1" applyFill="1"/>
    <xf numFmtId="0" fontId="0" fillId="0" borderId="0" xfId="0" applyFill="1"/>
    <xf numFmtId="0" fontId="7" fillId="2" borderId="9" xfId="0" applyFont="1" applyFill="1" applyBorder="1" applyAlignment="1">
      <alignment wrapText="1"/>
    </xf>
    <xf numFmtId="0" fontId="5" fillId="3" borderId="10" xfId="0" applyFont="1" applyFill="1" applyBorder="1" applyAlignment="1">
      <alignment horizontal="left" vertical="center" wrapText="1"/>
    </xf>
    <xf numFmtId="0" fontId="8" fillId="3" borderId="10" xfId="0" applyFont="1" applyFill="1" applyBorder="1" applyAlignment="1">
      <alignment horizontal="left" vertical="center" wrapText="1"/>
    </xf>
    <xf numFmtId="0" fontId="3" fillId="0" borderId="4" xfId="0" applyFont="1" applyFill="1" applyBorder="1" applyAlignment="1">
      <alignment wrapText="1"/>
    </xf>
    <xf numFmtId="0" fontId="3" fillId="0" borderId="0" xfId="0" applyFont="1" applyFill="1" applyBorder="1" applyAlignment="1">
      <alignment horizontal="center"/>
    </xf>
    <xf numFmtId="0" fontId="3" fillId="0" borderId="5" xfId="0" applyFont="1" applyFill="1" applyBorder="1" applyAlignment="1">
      <alignment horizontal="center"/>
    </xf>
    <xf numFmtId="0" fontId="5" fillId="3" borderId="10" xfId="0" applyFont="1" applyFill="1" applyBorder="1" applyAlignment="1">
      <alignment horizontal="left" vertical="center" wrapText="1" indent="2"/>
    </xf>
    <xf numFmtId="0" fontId="10" fillId="0" borderId="0" xfId="0" applyFont="1"/>
    <xf numFmtId="0" fontId="6" fillId="3" borderId="10" xfId="0" applyFont="1" applyFill="1" applyBorder="1" applyAlignment="1">
      <alignment wrapText="1"/>
    </xf>
    <xf numFmtId="0" fontId="8" fillId="3" borderId="19" xfId="0" applyFont="1" applyFill="1" applyBorder="1" applyAlignment="1">
      <alignment horizontal="left" vertical="center" wrapText="1"/>
    </xf>
    <xf numFmtId="0" fontId="18" fillId="2" borderId="2"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19" fillId="0" borderId="0" xfId="0" applyFont="1"/>
    <xf numFmtId="9" fontId="19" fillId="0" borderId="0" xfId="1" applyFont="1" applyFill="1" applyBorder="1" applyAlignment="1">
      <alignment horizontal="center" vertical="center"/>
    </xf>
    <xf numFmtId="0" fontId="20" fillId="5" borderId="1" xfId="0" applyFont="1" applyFill="1" applyBorder="1" applyAlignment="1">
      <alignment wrapText="1"/>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19" fillId="0" borderId="4" xfId="0" applyFont="1" applyBorder="1" applyAlignment="1">
      <alignment wrapText="1"/>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9" fillId="6" borderId="6" xfId="0" applyFont="1" applyFill="1" applyBorder="1" applyAlignment="1">
      <alignment wrapText="1"/>
    </xf>
    <xf numFmtId="164" fontId="19" fillId="6" borderId="7" xfId="1" applyNumberFormat="1" applyFont="1" applyFill="1" applyBorder="1" applyAlignment="1">
      <alignment horizontal="center" vertical="center"/>
    </xf>
    <xf numFmtId="164" fontId="19" fillId="6" borderId="8" xfId="1" applyNumberFormat="1" applyFont="1" applyFill="1" applyBorder="1" applyAlignment="1">
      <alignment horizontal="center" vertical="center"/>
    </xf>
    <xf numFmtId="0" fontId="19" fillId="0" borderId="4" xfId="0" applyFont="1" applyFill="1" applyBorder="1" applyAlignment="1">
      <alignment wrapText="1"/>
    </xf>
    <xf numFmtId="164" fontId="19" fillId="0" borderId="0" xfId="1" applyNumberFormat="1" applyFont="1" applyFill="1" applyBorder="1" applyAlignment="1">
      <alignment horizontal="center" vertical="center"/>
    </xf>
    <xf numFmtId="0" fontId="19" fillId="0" borderId="0" xfId="0" applyFont="1" applyBorder="1"/>
    <xf numFmtId="0" fontId="19" fillId="6" borderId="4" xfId="0" applyFont="1" applyFill="1" applyBorder="1" applyAlignment="1">
      <alignment wrapText="1"/>
    </xf>
    <xf numFmtId="164" fontId="19" fillId="6" borderId="0" xfId="1" applyNumberFormat="1" applyFont="1" applyFill="1" applyBorder="1" applyAlignment="1">
      <alignment horizontal="center" vertical="center"/>
    </xf>
    <xf numFmtId="164" fontId="19" fillId="6" borderId="5" xfId="1" applyNumberFormat="1" applyFont="1" applyFill="1" applyBorder="1" applyAlignment="1">
      <alignment horizontal="center" vertical="center"/>
    </xf>
    <xf numFmtId="0" fontId="20" fillId="5" borderId="16" xfId="0" applyFont="1" applyFill="1" applyBorder="1" applyAlignment="1">
      <alignment horizontal="center" vertical="center"/>
    </xf>
    <xf numFmtId="0" fontId="20" fillId="0" borderId="0" xfId="0" applyFont="1" applyFill="1" applyBorder="1" applyAlignment="1">
      <alignment horizontal="center" vertical="center"/>
    </xf>
    <xf numFmtId="0" fontId="19" fillId="0" borderId="17" xfId="0" applyFont="1" applyBorder="1" applyAlignment="1">
      <alignment horizontal="center" vertical="center"/>
    </xf>
    <xf numFmtId="0" fontId="19" fillId="0" borderId="0" xfId="0" applyFont="1" applyFill="1" applyBorder="1" applyAlignment="1">
      <alignment horizontal="center" vertical="center"/>
    </xf>
    <xf numFmtId="9" fontId="19" fillId="6" borderId="17" xfId="1" applyFont="1" applyFill="1" applyBorder="1" applyAlignment="1">
      <alignment horizontal="center" vertical="center"/>
    </xf>
    <xf numFmtId="9" fontId="19" fillId="6" borderId="18" xfId="1" applyFont="1" applyFill="1" applyBorder="1" applyAlignment="1">
      <alignment horizontal="center" vertical="center"/>
    </xf>
    <xf numFmtId="0" fontId="19" fillId="0" borderId="0" xfId="0" applyFont="1" applyFill="1" applyBorder="1" applyAlignment="1">
      <alignment wrapText="1"/>
    </xf>
    <xf numFmtId="0" fontId="20" fillId="5" borderId="2" xfId="0" applyFont="1" applyFill="1" applyBorder="1" applyAlignment="1">
      <alignment horizontal="center" vertical="center" wrapText="1"/>
    </xf>
    <xf numFmtId="9" fontId="20" fillId="5" borderId="3" xfId="1" applyFont="1" applyFill="1" applyBorder="1" applyAlignment="1">
      <alignment horizontal="center" vertical="center" wrapText="1"/>
    </xf>
    <xf numFmtId="0" fontId="19" fillId="0" borderId="11" xfId="0" applyFont="1" applyFill="1" applyBorder="1" applyAlignment="1">
      <alignment horizontal="left" vertical="center" wrapText="1"/>
    </xf>
    <xf numFmtId="0" fontId="21" fillId="0" borderId="12" xfId="1" applyNumberFormat="1" applyFont="1" applyFill="1" applyBorder="1" applyAlignment="1">
      <alignment horizontal="center" vertical="center" wrapText="1"/>
    </xf>
    <xf numFmtId="0" fontId="19" fillId="0" borderId="12" xfId="1" applyNumberFormat="1" applyFont="1" applyFill="1" applyBorder="1" applyAlignment="1">
      <alignment horizontal="center" vertical="center"/>
    </xf>
    <xf numFmtId="9" fontId="19" fillId="6" borderId="12" xfId="1" applyFont="1" applyFill="1" applyBorder="1" applyAlignment="1">
      <alignment horizontal="center" vertical="center"/>
    </xf>
    <xf numFmtId="9" fontId="19" fillId="6" borderId="13" xfId="1" applyFont="1" applyFill="1" applyBorder="1" applyAlignment="1">
      <alignment horizontal="center" vertical="center"/>
    </xf>
    <xf numFmtId="0" fontId="19" fillId="0" borderId="4" xfId="0" applyFont="1" applyFill="1" applyBorder="1" applyAlignment="1">
      <alignment horizontal="left" vertical="center" wrapText="1"/>
    </xf>
    <xf numFmtId="0" fontId="21" fillId="0" borderId="0" xfId="1" applyNumberFormat="1" applyFont="1" applyFill="1" applyBorder="1" applyAlignment="1">
      <alignment horizontal="center" vertical="center" wrapText="1"/>
    </xf>
    <xf numFmtId="0" fontId="19" fillId="0" borderId="0" xfId="1" applyNumberFormat="1" applyFont="1" applyFill="1" applyBorder="1" applyAlignment="1">
      <alignment horizontal="center" vertical="center"/>
    </xf>
    <xf numFmtId="0" fontId="22" fillId="0" borderId="0" xfId="0" applyFont="1" applyFill="1" applyBorder="1" applyAlignment="1">
      <alignment horizontal="left" vertical="center" wrapText="1"/>
    </xf>
    <xf numFmtId="0" fontId="19" fillId="6" borderId="0" xfId="1" applyNumberFormat="1" applyFont="1" applyFill="1" applyBorder="1" applyAlignment="1">
      <alignment horizontal="center" vertical="center"/>
    </xf>
    <xf numFmtId="0" fontId="19" fillId="7" borderId="0" xfId="1" applyNumberFormat="1" applyFont="1" applyFill="1" applyBorder="1" applyAlignment="1">
      <alignment horizontal="center" vertical="center"/>
    </xf>
    <xf numFmtId="9" fontId="19" fillId="7" borderId="0" xfId="1" applyFont="1" applyFill="1" applyBorder="1" applyAlignment="1">
      <alignment horizontal="center" vertical="center"/>
    </xf>
    <xf numFmtId="9" fontId="19" fillId="7" borderId="5" xfId="1" applyFont="1" applyFill="1" applyBorder="1" applyAlignment="1">
      <alignment horizontal="center" vertical="center"/>
    </xf>
    <xf numFmtId="9" fontId="19" fillId="6" borderId="5" xfId="1" applyFont="1" applyFill="1" applyBorder="1" applyAlignment="1">
      <alignment horizontal="center" vertical="center"/>
    </xf>
    <xf numFmtId="0" fontId="19" fillId="0" borderId="1" xfId="0" applyFont="1" applyFill="1" applyBorder="1" applyAlignment="1">
      <alignment horizontal="left" vertical="center" wrapText="1"/>
    </xf>
    <xf numFmtId="0" fontId="19" fillId="0" borderId="2" xfId="1" applyNumberFormat="1" applyFont="1" applyFill="1" applyBorder="1" applyAlignment="1">
      <alignment horizontal="center" vertical="center"/>
    </xf>
    <xf numFmtId="9" fontId="19" fillId="6" borderId="2" xfId="1" applyFont="1" applyFill="1" applyBorder="1" applyAlignment="1">
      <alignment horizontal="center" vertical="center"/>
    </xf>
    <xf numFmtId="9" fontId="19" fillId="6" borderId="3" xfId="1" applyFont="1" applyFill="1" applyBorder="1" applyAlignment="1">
      <alignment horizontal="center" vertical="center"/>
    </xf>
    <xf numFmtId="9" fontId="19" fillId="6" borderId="0" xfId="1" applyFont="1" applyFill="1" applyBorder="1" applyAlignment="1">
      <alignment horizontal="center" vertical="center"/>
    </xf>
    <xf numFmtId="0" fontId="23" fillId="7" borderId="0" xfId="1" applyNumberFormat="1" applyFont="1" applyFill="1" applyBorder="1" applyAlignment="1">
      <alignment horizontal="center" vertical="center"/>
    </xf>
    <xf numFmtId="9" fontId="23" fillId="7" borderId="0" xfId="1" applyFont="1" applyFill="1" applyBorder="1" applyAlignment="1">
      <alignment horizontal="center" vertical="center"/>
    </xf>
    <xf numFmtId="9" fontId="23" fillId="7" borderId="5" xfId="1" applyFont="1" applyFill="1" applyBorder="1" applyAlignment="1">
      <alignment horizontal="center" vertical="center"/>
    </xf>
    <xf numFmtId="0" fontId="19" fillId="6" borderId="7" xfId="1" applyNumberFormat="1" applyFont="1" applyFill="1" applyBorder="1" applyAlignment="1">
      <alignment horizontal="center" vertical="center"/>
    </xf>
    <xf numFmtId="0" fontId="19" fillId="0" borderId="1" xfId="0" applyFont="1" applyFill="1" applyBorder="1" applyAlignment="1">
      <alignment vertical="center" wrapText="1"/>
    </xf>
    <xf numFmtId="0" fontId="21" fillId="0" borderId="2" xfId="1" applyNumberFormat="1" applyFont="1" applyFill="1" applyBorder="1" applyAlignment="1">
      <alignment horizontal="center" vertical="center" wrapText="1"/>
    </xf>
    <xf numFmtId="0" fontId="19" fillId="0" borderId="4" xfId="0" applyFont="1" applyFill="1" applyBorder="1" applyAlignment="1">
      <alignment vertical="center" wrapText="1"/>
    </xf>
    <xf numFmtId="0" fontId="22" fillId="0" borderId="4" xfId="0" applyFont="1" applyFill="1" applyBorder="1" applyAlignment="1">
      <alignment vertical="center" wrapText="1"/>
    </xf>
    <xf numFmtId="0" fontId="19" fillId="0" borderId="0" xfId="0" applyNumberFormat="1" applyFont="1"/>
    <xf numFmtId="0" fontId="19" fillId="0" borderId="6" xfId="0" applyFont="1" applyFill="1" applyBorder="1" applyAlignment="1">
      <alignment horizontal="left" vertical="center" wrapText="1"/>
    </xf>
    <xf numFmtId="0" fontId="19" fillId="7" borderId="7" xfId="1" applyNumberFormat="1" applyFont="1" applyFill="1" applyBorder="1" applyAlignment="1">
      <alignment horizontal="center" vertical="center"/>
    </xf>
    <xf numFmtId="9" fontId="19" fillId="7" borderId="7" xfId="1" applyFont="1" applyFill="1" applyBorder="1" applyAlignment="1">
      <alignment horizontal="center" vertical="center"/>
    </xf>
    <xf numFmtId="9" fontId="19" fillId="6" borderId="8" xfId="1" applyFont="1" applyFill="1" applyBorder="1" applyAlignment="1">
      <alignment horizontal="center" vertical="center"/>
    </xf>
    <xf numFmtId="0" fontId="19" fillId="0" borderId="0" xfId="0" applyFont="1" applyFill="1" applyBorder="1" applyAlignment="1">
      <alignment horizontal="left" vertical="center" wrapText="1"/>
    </xf>
    <xf numFmtId="0" fontId="20" fillId="5" borderId="2" xfId="0" applyFont="1" applyFill="1" applyBorder="1" applyAlignment="1">
      <alignment horizontal="center"/>
    </xf>
    <xf numFmtId="0" fontId="20" fillId="5" borderId="3" xfId="0" applyFont="1" applyFill="1" applyBorder="1" applyAlignment="1">
      <alignment horizontal="center"/>
    </xf>
    <xf numFmtId="0" fontId="19" fillId="0" borderId="0" xfId="1" applyNumberFormat="1" applyFont="1" applyFill="1" applyBorder="1" applyAlignment="1">
      <alignment horizontal="center"/>
    </xf>
    <xf numFmtId="0" fontId="19" fillId="0" borderId="5" xfId="1" applyNumberFormat="1" applyFont="1" applyFill="1" applyBorder="1" applyAlignment="1">
      <alignment horizontal="center"/>
    </xf>
    <xf numFmtId="0" fontId="19" fillId="6" borderId="4" xfId="0" applyFont="1" applyFill="1" applyBorder="1" applyAlignment="1">
      <alignment horizontal="left" vertical="center" wrapText="1"/>
    </xf>
    <xf numFmtId="10" fontId="19" fillId="6" borderId="0" xfId="1" applyNumberFormat="1" applyFont="1" applyFill="1" applyBorder="1" applyAlignment="1">
      <alignment horizontal="center"/>
    </xf>
    <xf numFmtId="10" fontId="19" fillId="6" borderId="5" xfId="1" applyNumberFormat="1" applyFont="1" applyFill="1" applyBorder="1" applyAlignment="1">
      <alignment horizontal="center"/>
    </xf>
    <xf numFmtId="0" fontId="19" fillId="6" borderId="6" xfId="0" applyFont="1" applyFill="1" applyBorder="1" applyAlignment="1">
      <alignment horizontal="left" vertical="center" wrapText="1"/>
    </xf>
    <xf numFmtId="10" fontId="19" fillId="6" borderId="7" xfId="1" applyNumberFormat="1" applyFont="1" applyFill="1" applyBorder="1" applyAlignment="1">
      <alignment horizontal="center"/>
    </xf>
    <xf numFmtId="10" fontId="19" fillId="6" borderId="8" xfId="1" applyNumberFormat="1" applyFont="1" applyFill="1" applyBorder="1" applyAlignment="1">
      <alignment horizontal="center"/>
    </xf>
    <xf numFmtId="0" fontId="19" fillId="0" borderId="0" xfId="0" applyFont="1" applyBorder="1" applyAlignment="1">
      <alignment horizontal="center"/>
    </xf>
    <xf numFmtId="0" fontId="19" fillId="0" borderId="5" xfId="0" applyFont="1" applyBorder="1" applyAlignment="1">
      <alignment horizontal="center"/>
    </xf>
    <xf numFmtId="9" fontId="19" fillId="6" borderId="0" xfId="1" applyFont="1" applyFill="1" applyBorder="1" applyAlignment="1">
      <alignment horizontal="center"/>
    </xf>
    <xf numFmtId="9" fontId="19" fillId="6" borderId="5" xfId="1" applyFont="1" applyFill="1" applyBorder="1" applyAlignment="1">
      <alignment horizontal="center"/>
    </xf>
    <xf numFmtId="9" fontId="19" fillId="6" borderId="7" xfId="1" applyFont="1" applyFill="1" applyBorder="1" applyAlignment="1">
      <alignment horizontal="center"/>
    </xf>
    <xf numFmtId="9" fontId="19" fillId="6" borderId="8" xfId="1" applyFont="1" applyFill="1" applyBorder="1" applyAlignment="1">
      <alignment horizontal="center"/>
    </xf>
    <xf numFmtId="0" fontId="19" fillId="0" borderId="0" xfId="0" applyFont="1" applyAlignment="1">
      <alignment wrapText="1"/>
    </xf>
    <xf numFmtId="0" fontId="19" fillId="0" borderId="0" xfId="0" applyFont="1" applyAlignment="1">
      <alignment horizontal="center" vertical="center"/>
    </xf>
    <xf numFmtId="0" fontId="24" fillId="8" borderId="2" xfId="0" applyFont="1" applyFill="1" applyBorder="1" applyAlignment="1">
      <alignment horizontal="center"/>
    </xf>
    <xf numFmtId="0" fontId="24" fillId="8" borderId="3" xfId="0" applyFont="1" applyFill="1" applyBorder="1" applyAlignment="1">
      <alignment horizontal="center"/>
    </xf>
    <xf numFmtId="0" fontId="3" fillId="6" borderId="4" xfId="0" applyFont="1" applyFill="1" applyBorder="1" applyAlignment="1">
      <alignment wrapText="1"/>
    </xf>
    <xf numFmtId="9" fontId="3" fillId="6" borderId="0" xfId="1" applyFont="1" applyFill="1" applyBorder="1" applyAlignment="1">
      <alignment horizontal="center"/>
    </xf>
    <xf numFmtId="9" fontId="3" fillId="6" borderId="5" xfId="1" applyFont="1" applyFill="1" applyBorder="1" applyAlignment="1">
      <alignment horizontal="center"/>
    </xf>
    <xf numFmtId="0" fontId="3" fillId="6" borderId="6" xfId="0" applyFont="1" applyFill="1" applyBorder="1" applyAlignment="1">
      <alignment wrapText="1"/>
    </xf>
    <xf numFmtId="9" fontId="3" fillId="6" borderId="7" xfId="1" applyFont="1" applyFill="1" applyBorder="1" applyAlignment="1">
      <alignment horizontal="center"/>
    </xf>
    <xf numFmtId="9" fontId="3" fillId="6" borderId="8" xfId="1" applyFont="1" applyFill="1" applyBorder="1" applyAlignment="1">
      <alignment horizontal="center"/>
    </xf>
    <xf numFmtId="0" fontId="25" fillId="2" borderId="1" xfId="0" applyFont="1" applyFill="1" applyBorder="1" applyAlignment="1">
      <alignment vertical="center"/>
    </xf>
    <xf numFmtId="0" fontId="25" fillId="2" borderId="3" xfId="0" applyFont="1" applyFill="1" applyBorder="1" applyAlignment="1">
      <alignment vertical="center" wrapText="1"/>
    </xf>
    <xf numFmtId="0" fontId="26" fillId="0" borderId="0" xfId="0" applyFont="1"/>
    <xf numFmtId="0" fontId="26" fillId="0" borderId="4" xfId="0" applyFont="1" applyBorder="1" applyAlignment="1">
      <alignment horizontal="left"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8" xfId="0" applyFont="1" applyBorder="1" applyAlignment="1">
      <alignment horizontal="left" vertical="center" wrapText="1"/>
    </xf>
    <xf numFmtId="0" fontId="26" fillId="0" borderId="0" xfId="0" applyFont="1" applyAlignment="1">
      <alignment vertical="center"/>
    </xf>
    <xf numFmtId="0" fontId="26" fillId="0" borderId="0" xfId="0" applyFont="1" applyAlignment="1">
      <alignment vertical="center" wrapText="1"/>
    </xf>
    <xf numFmtId="0" fontId="25" fillId="2" borderId="14" xfId="0" applyFont="1" applyFill="1" applyBorder="1" applyAlignment="1">
      <alignment vertical="center"/>
    </xf>
    <xf numFmtId="0" fontId="25" fillId="2" borderId="15" xfId="0" applyFont="1" applyFill="1" applyBorder="1" applyAlignment="1">
      <alignment vertical="center" wrapText="1"/>
    </xf>
    <xf numFmtId="0" fontId="25" fillId="5" borderId="1" xfId="0" applyFont="1" applyFill="1" applyBorder="1" applyAlignment="1">
      <alignment vertical="center" wrapText="1"/>
    </xf>
    <xf numFmtId="0" fontId="25" fillId="5" borderId="3" xfId="0" applyFont="1" applyFill="1" applyBorder="1" applyAlignment="1">
      <alignment vertical="center" wrapText="1"/>
    </xf>
    <xf numFmtId="0" fontId="26" fillId="0" borderId="4" xfId="0" applyFont="1" applyBorder="1" applyAlignment="1">
      <alignment vertical="center"/>
    </xf>
    <xf numFmtId="0" fontId="26" fillId="0" borderId="5" xfId="0" applyFont="1" applyBorder="1" applyAlignment="1">
      <alignment vertical="center" wrapText="1"/>
    </xf>
    <xf numFmtId="0" fontId="26" fillId="0" borderId="6" xfId="0" applyFont="1" applyBorder="1" applyAlignment="1">
      <alignment vertical="center"/>
    </xf>
    <xf numFmtId="0" fontId="26" fillId="0" borderId="8" xfId="0" applyFont="1" applyBorder="1" applyAlignment="1">
      <alignment vertical="center" wrapText="1"/>
    </xf>
    <xf numFmtId="0" fontId="26" fillId="0" borderId="0" xfId="0" applyFont="1" applyBorder="1" applyAlignment="1">
      <alignment vertical="center"/>
    </xf>
    <xf numFmtId="0" fontId="26" fillId="0" borderId="0" xfId="0" applyFont="1" applyBorder="1" applyAlignment="1">
      <alignment vertical="center" wrapText="1"/>
    </xf>
    <xf numFmtId="0" fontId="26" fillId="4" borderId="4" xfId="0" applyFont="1" applyFill="1" applyBorder="1" applyAlignment="1">
      <alignment horizontal="right" vertical="center"/>
    </xf>
    <xf numFmtId="0" fontId="26" fillId="6" borderId="5" xfId="0" applyFont="1" applyFill="1" applyBorder="1" applyAlignment="1">
      <alignment horizontal="center" vertical="center" wrapText="1"/>
    </xf>
    <xf numFmtId="0" fontId="26" fillId="4" borderId="6" xfId="0" applyFont="1" applyFill="1" applyBorder="1" applyAlignment="1">
      <alignment horizontal="right" vertical="center"/>
    </xf>
    <xf numFmtId="1" fontId="26" fillId="6" borderId="8" xfId="0" applyNumberFormat="1" applyFont="1" applyFill="1" applyBorder="1" applyAlignment="1">
      <alignment horizontal="center" vertical="center" wrapText="1"/>
    </xf>
    <xf numFmtId="0" fontId="25" fillId="2" borderId="20" xfId="0" applyFont="1" applyFill="1" applyBorder="1" applyAlignment="1">
      <alignment vertical="center" wrapText="1"/>
    </xf>
    <xf numFmtId="0" fontId="27" fillId="5" borderId="1"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5" fillId="5" borderId="5" xfId="0" applyFont="1" applyFill="1" applyBorder="1" applyAlignment="1">
      <alignment vertical="center" wrapText="1"/>
    </xf>
    <xf numFmtId="0" fontId="26" fillId="0" borderId="4" xfId="0" applyFont="1" applyBorder="1" applyAlignment="1">
      <alignment horizontal="right" vertical="center" wrapText="1"/>
    </xf>
    <xf numFmtId="9" fontId="26" fillId="6" borderId="0" xfId="0" applyNumberFormat="1" applyFont="1" applyFill="1" applyBorder="1" applyAlignment="1">
      <alignment horizontal="center" vertical="center"/>
    </xf>
    <xf numFmtId="0" fontId="26" fillId="0" borderId="5" xfId="0" applyFont="1" applyBorder="1" applyAlignment="1">
      <alignment wrapText="1"/>
    </xf>
    <xf numFmtId="0" fontId="26" fillId="0" borderId="5" xfId="0" applyFont="1" applyFill="1" applyBorder="1" applyAlignment="1">
      <alignment horizontal="left" vertical="center" wrapText="1"/>
    </xf>
    <xf numFmtId="1" fontId="26" fillId="0" borderId="5" xfId="0" applyNumberFormat="1" applyFont="1" applyFill="1" applyBorder="1" applyAlignment="1">
      <alignment horizontal="left" vertical="center" wrapText="1"/>
    </xf>
    <xf numFmtId="0" fontId="26" fillId="0" borderId="6" xfId="0" applyFont="1" applyBorder="1" applyAlignment="1">
      <alignment horizontal="right" vertical="center" wrapText="1"/>
    </xf>
    <xf numFmtId="9" fontId="26" fillId="6" borderId="7" xfId="0" applyNumberFormat="1" applyFont="1" applyFill="1" applyBorder="1" applyAlignment="1">
      <alignment horizontal="center" vertical="center"/>
    </xf>
    <xf numFmtId="1" fontId="26" fillId="0" borderId="8" xfId="0" applyNumberFormat="1" applyFont="1" applyFill="1" applyBorder="1" applyAlignment="1">
      <alignment horizontal="left" vertical="center" wrapText="1"/>
    </xf>
    <xf numFmtId="0" fontId="25" fillId="5" borderId="1"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6" fillId="0" borderId="1" xfId="0" applyFont="1" applyBorder="1" applyAlignment="1">
      <alignment horizontal="right" vertical="center" wrapText="1"/>
    </xf>
    <xf numFmtId="9" fontId="26" fillId="6" borderId="2" xfId="0" applyNumberFormat="1" applyFont="1" applyFill="1" applyBorder="1" applyAlignment="1">
      <alignment horizontal="center" vertical="center" wrapText="1"/>
    </xf>
    <xf numFmtId="0" fontId="26" fillId="0" borderId="3" xfId="0" applyFont="1" applyBorder="1" applyAlignment="1">
      <alignment vertical="center" wrapText="1"/>
    </xf>
    <xf numFmtId="0" fontId="26" fillId="0" borderId="0" xfId="0" applyFont="1" applyBorder="1" applyAlignment="1">
      <alignment horizontal="right" vertical="center" wrapText="1"/>
    </xf>
    <xf numFmtId="9" fontId="26" fillId="6" borderId="0" xfId="0" applyNumberFormat="1" applyFont="1" applyFill="1" applyBorder="1" applyAlignment="1">
      <alignment horizontal="center" vertical="center" wrapText="1"/>
    </xf>
    <xf numFmtId="9" fontId="26" fillId="6" borderId="7" xfId="0" applyNumberFormat="1" applyFont="1" applyFill="1" applyBorder="1" applyAlignment="1">
      <alignment horizontal="center" vertical="center" wrapText="1"/>
    </xf>
    <xf numFmtId="0" fontId="25" fillId="5" borderId="1" xfId="0" applyFont="1" applyFill="1" applyBorder="1" applyAlignment="1">
      <alignment vertical="center"/>
    </xf>
    <xf numFmtId="0" fontId="25" fillId="5" borderId="2" xfId="0" applyFont="1" applyFill="1" applyBorder="1" applyAlignment="1">
      <alignment vertical="center" wrapText="1"/>
    </xf>
    <xf numFmtId="0" fontId="25" fillId="5" borderId="4" xfId="0" applyFont="1" applyFill="1" applyBorder="1" applyAlignment="1">
      <alignment horizontal="left" vertical="center"/>
    </xf>
    <xf numFmtId="0" fontId="25" fillId="5" borderId="0" xfId="0" applyFont="1" applyFill="1" applyBorder="1" applyAlignment="1">
      <alignment horizontal="left" vertical="center" wrapText="1"/>
    </xf>
    <xf numFmtId="0" fontId="13" fillId="5" borderId="5" xfId="0" applyFont="1" applyFill="1" applyBorder="1" applyAlignment="1">
      <alignment vertical="center" wrapText="1"/>
    </xf>
    <xf numFmtId="0" fontId="26" fillId="0" borderId="4" xfId="0" applyFont="1" applyBorder="1" applyAlignment="1">
      <alignment horizontal="left" vertical="center"/>
    </xf>
    <xf numFmtId="1" fontId="26" fillId="6" borderId="0" xfId="0" applyNumberFormat="1" applyFont="1" applyFill="1" applyBorder="1" applyAlignment="1">
      <alignment horizontal="center" vertical="center" wrapText="1"/>
    </xf>
    <xf numFmtId="9" fontId="26" fillId="0" borderId="0" xfId="0" applyNumberFormat="1" applyFont="1" applyFill="1" applyBorder="1" applyAlignment="1">
      <alignment horizontal="center" vertical="center" wrapText="1"/>
    </xf>
    <xf numFmtId="0" fontId="26" fillId="0" borderId="7" xfId="0" applyFont="1" applyBorder="1" applyAlignment="1">
      <alignment vertical="center" wrapText="1"/>
    </xf>
    <xf numFmtId="0" fontId="26" fillId="0" borderId="5" xfId="0" applyFont="1" applyFill="1" applyBorder="1" applyAlignment="1">
      <alignment vertical="center" wrapText="1"/>
    </xf>
    <xf numFmtId="0" fontId="26" fillId="0" borderId="4" xfId="0" applyFont="1" applyFill="1" applyBorder="1" applyAlignment="1">
      <alignment vertical="center"/>
    </xf>
    <xf numFmtId="0" fontId="26" fillId="0" borderId="0" xfId="0" applyFont="1" applyFill="1"/>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26" fillId="0" borderId="5" xfId="0" applyFont="1" applyBorder="1" applyAlignment="1">
      <alignment horizontal="left" vertical="center"/>
    </xf>
    <xf numFmtId="0" fontId="26" fillId="0" borderId="0" xfId="0" applyFont="1" applyAlignment="1"/>
    <xf numFmtId="0" fontId="26" fillId="0" borderId="8" xfId="0" applyFont="1" applyBorder="1" applyAlignment="1">
      <alignment horizontal="left" vertical="center"/>
    </xf>
    <xf numFmtId="0" fontId="26" fillId="0" borderId="0" xfId="0" applyFont="1" applyAlignment="1">
      <alignment wrapText="1"/>
    </xf>
    <xf numFmtId="0" fontId="18" fillId="2" borderId="1" xfId="0" applyFont="1" applyFill="1" applyBorder="1" applyAlignment="1">
      <alignment horizontal="left" vertical="center"/>
    </xf>
  </cellXfs>
  <cellStyles count="58">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Normal" xfId="0" builtinId="0"/>
    <cellStyle name="Percent" xfId="1" builtinId="5"/>
  </cellStyles>
  <dxfs count="0"/>
  <tableStyles count="0" defaultTableStyle="TableStyleMedium2" defaultPivotStyle="PivotStyleLight16"/>
  <colors>
    <mruColors>
      <color rgb="FFAC75D5"/>
      <color rgb="FFDFC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1. Readmission Rate by Payer (adult, non-OB)</a:t>
            </a:r>
          </a:p>
        </c:rich>
      </c:tx>
      <c:overlay val="0"/>
    </c:title>
    <c:autoTitleDeleted val="0"/>
    <c:plotArea>
      <c:layout/>
      <c:barChart>
        <c:barDir val="col"/>
        <c:grouping val="clustered"/>
        <c:varyColors val="0"/>
        <c:ser>
          <c:idx val="0"/>
          <c:order val="0"/>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Entry'!$B$3:$F$3</c:f>
              <c:strCache>
                <c:ptCount val="5"/>
                <c:pt idx="0">
                  <c:v>All</c:v>
                </c:pt>
                <c:pt idx="1">
                  <c:v>Medicare</c:v>
                </c:pt>
                <c:pt idx="2">
                  <c:v>Medicaid</c:v>
                </c:pt>
                <c:pt idx="3">
                  <c:v>Commercial</c:v>
                </c:pt>
                <c:pt idx="4">
                  <c:v>Uninsured</c:v>
                </c:pt>
              </c:strCache>
            </c:strRef>
          </c:cat>
          <c:val>
            <c:numRef>
              <c:f>' Data Entry'!$B$6:$F$6</c:f>
              <c:numCache>
                <c:formatCode>0.0%</c:formatCode>
                <c:ptCount val="5"/>
                <c:pt idx="0">
                  <c:v>0</c:v>
                </c:pt>
                <c:pt idx="1">
                  <c:v>0</c:v>
                </c:pt>
                <c:pt idx="2">
                  <c:v>0</c:v>
                </c:pt>
                <c:pt idx="3">
                  <c:v>0</c:v>
                </c:pt>
                <c:pt idx="4">
                  <c:v>0</c:v>
                </c:pt>
              </c:numCache>
            </c:numRef>
          </c:val>
          <c:extLst/>
        </c:ser>
        <c:dLbls>
          <c:dLblPos val="outEnd"/>
          <c:showLegendKey val="0"/>
          <c:showVal val="1"/>
          <c:showCatName val="0"/>
          <c:showSerName val="0"/>
          <c:showPercent val="0"/>
          <c:showBubbleSize val="0"/>
        </c:dLbls>
        <c:gapWidth val="150"/>
        <c:axId val="63566592"/>
        <c:axId val="73371648"/>
      </c:barChart>
      <c:catAx>
        <c:axId val="63566592"/>
        <c:scaling>
          <c:orientation val="minMax"/>
        </c:scaling>
        <c:delete val="0"/>
        <c:axPos val="b"/>
        <c:title>
          <c:tx>
            <c:rich>
              <a:bodyPr/>
              <a:lstStyle/>
              <a:p>
                <a:pPr>
                  <a:defRPr/>
                </a:pPr>
                <a:r>
                  <a:rPr lang="en-US"/>
                  <a:t>Payer Type</a:t>
                </a:r>
              </a:p>
            </c:rich>
          </c:tx>
          <c:overlay val="0"/>
        </c:title>
        <c:numFmt formatCode="General" sourceLinked="0"/>
        <c:majorTickMark val="out"/>
        <c:minorTickMark val="none"/>
        <c:tickLblPos val="nextTo"/>
        <c:crossAx val="73371648"/>
        <c:crosses val="autoZero"/>
        <c:auto val="1"/>
        <c:lblAlgn val="ctr"/>
        <c:lblOffset val="100"/>
        <c:noMultiLvlLbl val="0"/>
      </c:catAx>
      <c:valAx>
        <c:axId val="73371648"/>
        <c:scaling>
          <c:orientation val="minMax"/>
        </c:scaling>
        <c:delete val="0"/>
        <c:axPos val="l"/>
        <c:majorGridlines/>
        <c:title>
          <c:tx>
            <c:rich>
              <a:bodyPr rot="-5400000" vert="horz"/>
              <a:lstStyle/>
              <a:p>
                <a:pPr>
                  <a:defRPr/>
                </a:pPr>
                <a:r>
                  <a:rPr lang="en-US"/>
                  <a:t>Readmission Rate</a:t>
                </a:r>
              </a:p>
            </c:rich>
          </c:tx>
          <c:overlay val="0"/>
        </c:title>
        <c:numFmt formatCode="0.0%" sourceLinked="1"/>
        <c:majorTickMark val="out"/>
        <c:minorTickMark val="none"/>
        <c:tickLblPos val="nextTo"/>
        <c:crossAx val="63566592"/>
        <c:crosses val="autoZero"/>
        <c:crossBetween val="between"/>
      </c:valAx>
    </c:plotArea>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en-US" sz="1400"/>
              <a:t>Payer Mix</a:t>
            </a:r>
          </a:p>
        </c:rich>
      </c:tx>
      <c:layout>
        <c:manualLayout>
          <c:xMode val="edge"/>
          <c:yMode val="edge"/>
          <c:x val="0.31527589968587399"/>
          <c:y val="2.09840124956765E-2"/>
        </c:manualLayout>
      </c:layout>
      <c:overlay val="0"/>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dPt>
          <c:dPt>
            <c:idx val="1"/>
            <c:bubble3D val="0"/>
            <c:spPr>
              <a:solidFill>
                <a:schemeClr val="accent3"/>
              </a:solidFill>
              <a:ln>
                <a:noFill/>
              </a:ln>
              <a:effectLst>
                <a:outerShdw blurRad="63500" sx="102000" sy="102000" algn="ctr" rotWithShape="0">
                  <a:prstClr val="black">
                    <a:alpha val="20000"/>
                  </a:prstClr>
                </a:outerShdw>
              </a:effectLst>
            </c:spPr>
          </c:dPt>
          <c:dPt>
            <c:idx val="2"/>
            <c:bubble3D val="0"/>
            <c:spPr>
              <a:solidFill>
                <a:schemeClr val="accent4"/>
              </a:solidFill>
              <a:ln>
                <a:noFill/>
              </a:ln>
              <a:effectLst>
                <a:outerShdw blurRad="63500" sx="102000" sy="102000" algn="ctr" rotWithShape="0">
                  <a:prstClr val="black">
                    <a:alpha val="20000"/>
                  </a:prstClr>
                </a:outerShdw>
              </a:effectLst>
            </c:spPr>
          </c:dPt>
          <c:dPt>
            <c:idx val="3"/>
            <c:bubble3D val="0"/>
            <c:spPr>
              <a:solidFill>
                <a:schemeClr val="accent1"/>
              </a:solidFill>
            </c:spPr>
          </c:dPt>
          <c:dLbls>
            <c:dLbl>
              <c:idx val="0"/>
              <c:layout>
                <c:manualLayout>
                  <c:x val="6.9609784999223406E-2"/>
                  <c:y val="3.9705934916083402E-2"/>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7.7368833803421896E-2"/>
                  <c:y val="3.8824275808386002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2"/>
              <c:layout>
                <c:manualLayout>
                  <c:x val="-0.17752318645224799"/>
                  <c:y val="5.8685930785788598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3"/>
              <c:layout>
                <c:manualLayout>
                  <c:x val="0.13636720974511701"/>
                  <c:y val="5.6457954392012601E-2"/>
                </c:manualLayout>
              </c:layout>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800"/>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Data Entry (Example)'!$C$8:$F$8</c:f>
              <c:strCache>
                <c:ptCount val="4"/>
                <c:pt idx="0">
                  <c:v>Medicare</c:v>
                </c:pt>
                <c:pt idx="1">
                  <c:v>Medicaid </c:v>
                </c:pt>
                <c:pt idx="2">
                  <c:v>Commercial</c:v>
                </c:pt>
                <c:pt idx="3">
                  <c:v>Uninsured</c:v>
                </c:pt>
              </c:strCache>
              <c:extLst>
                <c:ext xmlns:c15="http://schemas.microsoft.com/office/drawing/2012/chart" uri="{02D57815-91ED-43cb-92C2-25804820EDAC}">
                  <c15:fullRef>
                    <c15:sqref>' Data Entry (Example)'!$B$8:$F$8</c15:sqref>
                  </c15:fullRef>
                </c:ext>
              </c:extLst>
            </c:strRef>
          </c:cat>
          <c:val>
            <c:numRef>
              <c:f>' Data Entry (Example)'!$C$9:$F$9</c:f>
              <c:numCache>
                <c:formatCode>0.0%</c:formatCode>
                <c:ptCount val="4"/>
                <c:pt idx="0">
                  <c:v>0.52941176470588236</c:v>
                </c:pt>
                <c:pt idx="1">
                  <c:v>0.23529411764705882</c:v>
                </c:pt>
                <c:pt idx="2">
                  <c:v>0.22352941176470589</c:v>
                </c:pt>
                <c:pt idx="3">
                  <c:v>1.1764705882352941E-2</c:v>
                </c:pt>
              </c:numCache>
              <c:extLst>
                <c:ext xmlns:c15="http://schemas.microsoft.com/office/drawing/2012/chart" uri="{02D57815-91ED-43cb-92C2-25804820EDAC}">
                  <c15:fullRef>
                    <c15:sqref>' Data Entry (Example)'!$B$9:$F$9</c15:sqref>
                  </c15:fullRef>
                </c:ext>
              </c:extLst>
            </c:numRef>
          </c:val>
          <c:extLst>
            <c:ext xmlns:c15="http://schemas.microsoft.com/office/drawing/2012/chart" uri="{02D57815-91ED-43cb-92C2-25804820EDAC}">
              <c15:categoryFilterExceptions>
                <c15:categoryFilterException>
                  <c15:sqref>' Data Entry (Example)'!$B$9</c15:sqref>
                  <c15:spPr xmlns:c15="http://schemas.microsoft.com/office/drawing/2012/chart">
                    <a:solidFill>
                      <a:schemeClr val="accent1"/>
                    </a:solidFill>
                    <a:ln>
                      <a:noFill/>
                    </a:ln>
                    <a:effectLst>
                      <a:outerShdw blurRad="63500" sx="102000" sy="102000" algn="ctr" rotWithShape="0">
                        <a:prstClr val="black">
                          <a:alpha val="20000"/>
                        </a:prstClr>
                      </a:outerShdw>
                    </a:effectLst>
                  </c15:spPr>
                  <c15:bubble3D val="0"/>
                  <c15:dLbl>
                    <c:idx val="-1"/>
                    <c:layout>
                      <c:manualLayout>
                        <c:x val="-5.6909075429170597E-3"/>
                        <c:y val="0.26234262024897498"/>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1"/>
                            </a:solidFill>
                            <a:latin typeface="+mn-lt"/>
                            <a:ea typeface="+mn-ea"/>
                            <a:cs typeface="+mn-cs"/>
                          </a:defRPr>
                        </a:pPr>
                        <a:endParaRPr lang="en-US"/>
                      </a:p>
                    </c:txPr>
                    <c:dLblPos val="bestFit"/>
                    <c:showLegendKey val="0"/>
                    <c:showVal val="0"/>
                    <c:showCatName val="1"/>
                    <c:showSerName val="0"/>
                    <c:showPercent val="1"/>
                    <c:showBubbleSize val="0"/>
                    <c:extLst>
                      <c:ext uri="{CE6537A1-D6FC-4f65-9D91-7224C49458BB}">
                        <c15:spPr xmlns:c15="http://schemas.microsoft.com/office/drawing/2012/chart">
                          <a:prstGeom prst="rect">
                            <a:avLst/>
                          </a:prstGeom>
                        </c15:spPr>
                      </c:ext>
                    </c:extLst>
                  </c15:dLbl>
                </c15:categoryFilterException>
              </c15:categoryFilterExceptions>
            </c:ext>
          </c:extLst>
        </c:ser>
        <c:dLbls>
          <c:dLblPos val="outEnd"/>
          <c:showLegendKey val="0"/>
          <c:showVal val="0"/>
          <c:showCatName val="1"/>
          <c:showSerName val="0"/>
          <c:showPercent val="0"/>
          <c:showBubbleSize val="0"/>
          <c:showLeaderLines val="1"/>
        </c:dLbls>
        <c:firstSliceAng val="30"/>
      </c:pieChart>
      <c:spPr>
        <a:noFill/>
        <a:ln>
          <a:noFill/>
        </a:ln>
        <a:effectLst/>
      </c:spPr>
    </c:plotArea>
    <c:legend>
      <c:legendPos val="b"/>
      <c:layout>
        <c:manualLayout>
          <c:xMode val="edge"/>
          <c:yMode val="edge"/>
          <c:x val="2.9339658276657479E-2"/>
          <c:y val="0.887293872748665"/>
          <c:w val="0.95593107243453435"/>
          <c:h val="9.379174585935382E-2"/>
        </c:manualLayout>
      </c:layout>
      <c:overlay val="0"/>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orientation="portrait" horizontalDpi="-4" verticalDpi="-4"/>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4. Discharge Disposition by Payer (adult, non-OB)</a:t>
            </a:r>
          </a:p>
        </c:rich>
      </c:tx>
      <c:overlay val="0"/>
    </c:title>
    <c:autoTitleDeleted val="0"/>
    <c:plotArea>
      <c:layout/>
      <c:barChart>
        <c:barDir val="col"/>
        <c:grouping val="stacked"/>
        <c:varyColors val="0"/>
        <c:ser>
          <c:idx val="0"/>
          <c:order val="0"/>
          <c:tx>
            <c:strRef>
              <c:f>' Data Entry'!$A$68</c:f>
              <c:strCache>
                <c:ptCount val="1"/>
                <c:pt idx="0">
                  <c:v>% of discharges discharged to home (without home health)</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Entry'!$B$64:$F$64</c:f>
              <c:strCache>
                <c:ptCount val="5"/>
                <c:pt idx="0">
                  <c:v>All</c:v>
                </c:pt>
                <c:pt idx="1">
                  <c:v>Medicare</c:v>
                </c:pt>
                <c:pt idx="2">
                  <c:v>Medicaid</c:v>
                </c:pt>
                <c:pt idx="3">
                  <c:v>Commerical</c:v>
                </c:pt>
                <c:pt idx="4">
                  <c:v>Uninsured</c:v>
                </c:pt>
              </c:strCache>
            </c:strRef>
          </c:cat>
          <c:val>
            <c:numRef>
              <c:f>' Data Entry'!$B$68:$F$68</c:f>
              <c:numCache>
                <c:formatCode>0%</c:formatCode>
                <c:ptCount val="5"/>
                <c:pt idx="0">
                  <c:v>0</c:v>
                </c:pt>
                <c:pt idx="1">
                  <c:v>0</c:v>
                </c:pt>
                <c:pt idx="2">
                  <c:v>0</c:v>
                </c:pt>
                <c:pt idx="3">
                  <c:v>0</c:v>
                </c:pt>
                <c:pt idx="4">
                  <c:v>0</c:v>
                </c:pt>
              </c:numCache>
            </c:numRef>
          </c:val>
          <c:extLst/>
        </c:ser>
        <c:ser>
          <c:idx val="1"/>
          <c:order val="1"/>
          <c:tx>
            <c:strRef>
              <c:f>' Data Entry'!$A$69</c:f>
              <c:strCache>
                <c:ptCount val="1"/>
                <c:pt idx="0">
                  <c:v>% of discharges discharged with home health</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Entry'!$B$64:$F$64</c:f>
              <c:strCache>
                <c:ptCount val="5"/>
                <c:pt idx="0">
                  <c:v>All</c:v>
                </c:pt>
                <c:pt idx="1">
                  <c:v>Medicare</c:v>
                </c:pt>
                <c:pt idx="2">
                  <c:v>Medicaid</c:v>
                </c:pt>
                <c:pt idx="3">
                  <c:v>Commerical</c:v>
                </c:pt>
                <c:pt idx="4">
                  <c:v>Uninsured</c:v>
                </c:pt>
              </c:strCache>
            </c:strRef>
          </c:cat>
          <c:val>
            <c:numRef>
              <c:f>' Data Entry'!$B$69:$F$69</c:f>
              <c:numCache>
                <c:formatCode>0%</c:formatCode>
                <c:ptCount val="5"/>
                <c:pt idx="0">
                  <c:v>0</c:v>
                </c:pt>
                <c:pt idx="1">
                  <c:v>0</c:v>
                </c:pt>
                <c:pt idx="2">
                  <c:v>0</c:v>
                </c:pt>
                <c:pt idx="3">
                  <c:v>0</c:v>
                </c:pt>
                <c:pt idx="4">
                  <c:v>0</c:v>
                </c:pt>
              </c:numCache>
            </c:numRef>
          </c:val>
          <c:extLst/>
        </c:ser>
        <c:ser>
          <c:idx val="2"/>
          <c:order val="2"/>
          <c:tx>
            <c:strRef>
              <c:f>' Data Entry'!$A$70</c:f>
              <c:strCache>
                <c:ptCount val="1"/>
                <c:pt idx="0">
                  <c:v>% of discharges discharged to SNF</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Entry'!$B$64:$F$64</c:f>
              <c:strCache>
                <c:ptCount val="5"/>
                <c:pt idx="0">
                  <c:v>All</c:v>
                </c:pt>
                <c:pt idx="1">
                  <c:v>Medicare</c:v>
                </c:pt>
                <c:pt idx="2">
                  <c:v>Medicaid</c:v>
                </c:pt>
                <c:pt idx="3">
                  <c:v>Commerical</c:v>
                </c:pt>
                <c:pt idx="4">
                  <c:v>Uninsured</c:v>
                </c:pt>
              </c:strCache>
            </c:strRef>
          </c:cat>
          <c:val>
            <c:numRef>
              <c:f>' Data Entry'!$B$70:$F$70</c:f>
              <c:numCache>
                <c:formatCode>0%</c:formatCode>
                <c:ptCount val="5"/>
                <c:pt idx="0">
                  <c:v>0</c:v>
                </c:pt>
                <c:pt idx="1">
                  <c:v>0</c:v>
                </c:pt>
                <c:pt idx="2">
                  <c:v>0</c:v>
                </c:pt>
                <c:pt idx="3">
                  <c:v>0</c:v>
                </c:pt>
                <c:pt idx="4">
                  <c:v>0</c:v>
                </c:pt>
              </c:numCache>
            </c:numRef>
          </c:val>
          <c:extLst/>
        </c:ser>
        <c:dLbls>
          <c:dLblPos val="ctr"/>
          <c:showLegendKey val="0"/>
          <c:showVal val="1"/>
          <c:showCatName val="0"/>
          <c:showSerName val="0"/>
          <c:showPercent val="0"/>
          <c:showBubbleSize val="0"/>
        </c:dLbls>
        <c:gapWidth val="150"/>
        <c:overlap val="100"/>
        <c:axId val="73398912"/>
        <c:axId val="62853888"/>
      </c:barChart>
      <c:catAx>
        <c:axId val="73398912"/>
        <c:scaling>
          <c:orientation val="minMax"/>
        </c:scaling>
        <c:delete val="0"/>
        <c:axPos val="b"/>
        <c:title>
          <c:tx>
            <c:rich>
              <a:bodyPr/>
              <a:lstStyle/>
              <a:p>
                <a:pPr>
                  <a:defRPr/>
                </a:pPr>
                <a:r>
                  <a:rPr lang="en-US"/>
                  <a:t>Payer Type</a:t>
                </a:r>
              </a:p>
            </c:rich>
          </c:tx>
          <c:overlay val="0"/>
        </c:title>
        <c:numFmt formatCode="General" sourceLinked="0"/>
        <c:majorTickMark val="out"/>
        <c:minorTickMark val="none"/>
        <c:tickLblPos val="nextTo"/>
        <c:crossAx val="62853888"/>
        <c:crosses val="autoZero"/>
        <c:auto val="1"/>
        <c:lblAlgn val="ctr"/>
        <c:lblOffset val="100"/>
        <c:noMultiLvlLbl val="0"/>
      </c:catAx>
      <c:valAx>
        <c:axId val="62853888"/>
        <c:scaling>
          <c:orientation val="minMax"/>
        </c:scaling>
        <c:delete val="0"/>
        <c:axPos val="l"/>
        <c:majorGridlines/>
        <c:title>
          <c:tx>
            <c:rich>
              <a:bodyPr rot="-5400000" vert="horz"/>
              <a:lstStyle/>
              <a:p>
                <a:pPr>
                  <a:defRPr/>
                </a:pPr>
                <a:r>
                  <a:rPr lang="en-US"/>
                  <a:t>Percentage of Dsicharge</a:t>
                </a:r>
                <a:r>
                  <a:rPr lang="en-US" baseline="0"/>
                  <a:t> Dispositions</a:t>
                </a:r>
                <a:endParaRPr lang="en-US"/>
              </a:p>
            </c:rich>
          </c:tx>
          <c:overlay val="0"/>
        </c:title>
        <c:numFmt formatCode="0%" sourceLinked="1"/>
        <c:majorTickMark val="out"/>
        <c:minorTickMark val="none"/>
        <c:tickLblPos val="nextTo"/>
        <c:crossAx val="73398912"/>
        <c:crosses val="autoZero"/>
        <c:crossBetween val="between"/>
      </c:valAx>
    </c:plotArea>
    <c:legend>
      <c:legendPos val="r"/>
      <c:overlay val="0"/>
    </c:legend>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3. Days between Discharge and Readmission (adult, non-OB)</a:t>
            </a:r>
          </a:p>
        </c:rich>
      </c:tx>
      <c:layout/>
      <c:overlay val="0"/>
    </c:title>
    <c:autoTitleDeleted val="0"/>
    <c:plotArea>
      <c:layout/>
      <c:barChart>
        <c:barDir val="col"/>
        <c:grouping val="clustered"/>
        <c:varyColors val="0"/>
        <c:ser>
          <c:idx val="0"/>
          <c:order val="0"/>
          <c:tx>
            <c:strRef>
              <c:f>' Data Entry'!$A$16</c:f>
              <c:strCache>
                <c:ptCount val="1"/>
                <c:pt idx="0">
                  <c:v>% of readmissions in 0-4 days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Entry'!$B$12</c:f>
              <c:strCache>
                <c:ptCount val="1"/>
                <c:pt idx="0">
                  <c:v>All</c:v>
                </c:pt>
              </c:strCache>
            </c:strRef>
          </c:cat>
          <c:val>
            <c:numRef>
              <c:f>' Data Entry'!$B$16</c:f>
              <c:numCache>
                <c:formatCode>0%</c:formatCode>
                <c:ptCount val="1"/>
                <c:pt idx="0">
                  <c:v>0</c:v>
                </c:pt>
              </c:numCache>
            </c:numRef>
          </c:val>
          <c:extLst/>
        </c:ser>
        <c:ser>
          <c:idx val="1"/>
          <c:order val="1"/>
          <c:tx>
            <c:strRef>
              <c:f>' Data Entry'!$A$17</c:f>
              <c:strCache>
                <c:ptCount val="1"/>
                <c:pt idx="0">
                  <c:v>% of readmissions in 0-10 days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Entry'!$B$12</c:f>
              <c:strCache>
                <c:ptCount val="1"/>
                <c:pt idx="0">
                  <c:v>All</c:v>
                </c:pt>
              </c:strCache>
            </c:strRef>
          </c:cat>
          <c:val>
            <c:numRef>
              <c:f>' Data Entry'!$B$17</c:f>
              <c:numCache>
                <c:formatCode>0%</c:formatCode>
                <c:ptCount val="1"/>
                <c:pt idx="0">
                  <c:v>0</c:v>
                </c:pt>
              </c:numCache>
            </c:numRef>
          </c:val>
          <c:extLst/>
        </c:ser>
        <c:ser>
          <c:idx val="2"/>
          <c:order val="2"/>
          <c:tx>
            <c:strRef>
              <c:f>' Data Entry'!$A$18</c:f>
              <c:strCache>
                <c:ptCount val="1"/>
                <c:pt idx="0">
                  <c:v>% of readmissions in 0-30 days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Entry'!$B$12</c:f>
              <c:strCache>
                <c:ptCount val="1"/>
                <c:pt idx="0">
                  <c:v>All</c:v>
                </c:pt>
              </c:strCache>
            </c:strRef>
          </c:cat>
          <c:val>
            <c:numRef>
              <c:f>' Data Entry'!$B$18</c:f>
              <c:numCache>
                <c:formatCode>0%</c:formatCode>
                <c:ptCount val="1"/>
                <c:pt idx="0">
                  <c:v>0</c:v>
                </c:pt>
              </c:numCache>
            </c:numRef>
          </c:val>
          <c:extLst/>
        </c:ser>
        <c:dLbls>
          <c:showLegendKey val="0"/>
          <c:showVal val="0"/>
          <c:showCatName val="0"/>
          <c:showSerName val="0"/>
          <c:showPercent val="0"/>
          <c:showBubbleSize val="0"/>
        </c:dLbls>
        <c:gapWidth val="150"/>
        <c:axId val="110694400"/>
        <c:axId val="110696320"/>
      </c:barChart>
      <c:catAx>
        <c:axId val="110694400"/>
        <c:scaling>
          <c:orientation val="minMax"/>
        </c:scaling>
        <c:delete val="1"/>
        <c:axPos val="b"/>
        <c:title>
          <c:tx>
            <c:rich>
              <a:bodyPr/>
              <a:lstStyle/>
              <a:p>
                <a:pPr>
                  <a:defRPr/>
                </a:pPr>
                <a:r>
                  <a:rPr lang="en-US"/>
                  <a:t>Days</a:t>
                </a:r>
                <a:r>
                  <a:rPr lang="en-US" baseline="0"/>
                  <a:t> between Discharge and Readmission</a:t>
                </a:r>
                <a:endParaRPr lang="en-US"/>
              </a:p>
            </c:rich>
          </c:tx>
          <c:layout/>
          <c:overlay val="0"/>
        </c:title>
        <c:numFmt formatCode="General" sourceLinked="0"/>
        <c:majorTickMark val="out"/>
        <c:minorTickMark val="none"/>
        <c:tickLblPos val="nextTo"/>
        <c:crossAx val="110696320"/>
        <c:crosses val="autoZero"/>
        <c:auto val="1"/>
        <c:lblAlgn val="ctr"/>
        <c:lblOffset val="100"/>
        <c:noMultiLvlLbl val="0"/>
      </c:catAx>
      <c:valAx>
        <c:axId val="110696320"/>
        <c:scaling>
          <c:orientation val="minMax"/>
          <c:max val="1"/>
        </c:scaling>
        <c:delete val="0"/>
        <c:axPos val="l"/>
        <c:majorGridlines/>
        <c:title>
          <c:tx>
            <c:rich>
              <a:bodyPr rot="-5400000" vert="horz"/>
              <a:lstStyle/>
              <a:p>
                <a:pPr>
                  <a:defRPr/>
                </a:pPr>
                <a:r>
                  <a:rPr lang="en-US"/>
                  <a:t>Percentage of Readmissions</a:t>
                </a:r>
              </a:p>
            </c:rich>
          </c:tx>
          <c:layout/>
          <c:overlay val="0"/>
        </c:title>
        <c:numFmt formatCode="0%" sourceLinked="1"/>
        <c:majorTickMark val="out"/>
        <c:minorTickMark val="none"/>
        <c:tickLblPos val="nextTo"/>
        <c:crossAx val="110694400"/>
        <c:crosses val="autoZero"/>
        <c:crossBetween val="between"/>
      </c:valAx>
    </c:plotArea>
    <c:legend>
      <c:legendPos val="r"/>
      <c:layout/>
      <c:overlay val="0"/>
    </c:legend>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2. Number of Readmissions by Payer (adult, non-OB)</a:t>
            </a:r>
          </a:p>
        </c:rich>
      </c:tx>
      <c:layout/>
      <c:overlay val="0"/>
    </c:title>
    <c:autoTitleDeleted val="0"/>
    <c:plotArea>
      <c:layout/>
      <c:barChart>
        <c:barDir val="col"/>
        <c:grouping val="clustered"/>
        <c:varyColors val="0"/>
        <c:ser>
          <c:idx val="0"/>
          <c:order val="0"/>
          <c:invertIfNegative val="0"/>
          <c:cat>
            <c:strRef>
              <c:f>' Data Entry'!$B$3:$F$3</c:f>
              <c:strCache>
                <c:ptCount val="5"/>
                <c:pt idx="0">
                  <c:v>All</c:v>
                </c:pt>
                <c:pt idx="1">
                  <c:v>Medicare</c:v>
                </c:pt>
                <c:pt idx="2">
                  <c:v>Medicaid</c:v>
                </c:pt>
                <c:pt idx="3">
                  <c:v>Commercial</c:v>
                </c:pt>
                <c:pt idx="4">
                  <c:v>Uninsured</c:v>
                </c:pt>
              </c:strCache>
            </c:strRef>
          </c:cat>
          <c:val>
            <c:numRef>
              <c:f>' Data Entry'!$B$5:$F$5</c:f>
              <c:numCache>
                <c:formatCode>General</c:formatCode>
                <c:ptCount val="5"/>
              </c:numCache>
            </c:numRef>
          </c:val>
          <c:extLst/>
        </c:ser>
        <c:dLbls>
          <c:showLegendKey val="0"/>
          <c:showVal val="0"/>
          <c:showCatName val="0"/>
          <c:showSerName val="0"/>
          <c:showPercent val="0"/>
          <c:showBubbleSize val="0"/>
        </c:dLbls>
        <c:gapWidth val="150"/>
        <c:axId val="110721280"/>
        <c:axId val="110723456"/>
      </c:barChart>
      <c:catAx>
        <c:axId val="110721280"/>
        <c:scaling>
          <c:orientation val="minMax"/>
        </c:scaling>
        <c:delete val="0"/>
        <c:axPos val="b"/>
        <c:title>
          <c:tx>
            <c:rich>
              <a:bodyPr/>
              <a:lstStyle/>
              <a:p>
                <a:pPr>
                  <a:defRPr/>
                </a:pPr>
                <a:r>
                  <a:rPr lang="en-US"/>
                  <a:t>Payer Type</a:t>
                </a:r>
              </a:p>
            </c:rich>
          </c:tx>
          <c:layout/>
          <c:overlay val="0"/>
        </c:title>
        <c:numFmt formatCode="General" sourceLinked="0"/>
        <c:majorTickMark val="out"/>
        <c:minorTickMark val="none"/>
        <c:tickLblPos val="nextTo"/>
        <c:crossAx val="110723456"/>
        <c:crosses val="autoZero"/>
        <c:auto val="1"/>
        <c:lblAlgn val="ctr"/>
        <c:lblOffset val="100"/>
        <c:noMultiLvlLbl val="0"/>
      </c:catAx>
      <c:valAx>
        <c:axId val="110723456"/>
        <c:scaling>
          <c:orientation val="minMax"/>
        </c:scaling>
        <c:delete val="0"/>
        <c:axPos val="l"/>
        <c:majorGridlines/>
        <c:title>
          <c:tx>
            <c:rich>
              <a:bodyPr rot="-5400000" vert="horz"/>
              <a:lstStyle/>
              <a:p>
                <a:pPr>
                  <a:defRPr/>
                </a:pPr>
                <a:r>
                  <a:rPr lang="en-US"/>
                  <a:t>Number of Readmissions</a:t>
                </a:r>
              </a:p>
            </c:rich>
          </c:tx>
          <c:layout/>
          <c:overlay val="0"/>
        </c:title>
        <c:numFmt formatCode="General" sourceLinked="1"/>
        <c:majorTickMark val="out"/>
        <c:minorTickMark val="none"/>
        <c:tickLblPos val="nextTo"/>
        <c:crossAx val="110721280"/>
        <c:crosses val="autoZero"/>
        <c:crossBetween val="between"/>
      </c:valAx>
    </c:plotArea>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sz="1400"/>
            </a:pPr>
            <a:r>
              <a:rPr lang="en-US" sz="1400"/>
              <a:t>Payer Mix</a:t>
            </a:r>
          </a:p>
        </c:rich>
      </c:tx>
      <c:layout>
        <c:manualLayout>
          <c:xMode val="edge"/>
          <c:yMode val="edge"/>
          <c:x val="0.31527589968587399"/>
          <c:y val="2.09840124956765E-2"/>
        </c:manualLayout>
      </c:layout>
      <c:overlay val="0"/>
    </c:title>
    <c:autoTitleDeleted val="0"/>
    <c:plotArea>
      <c:layout/>
      <c:pieChart>
        <c:varyColors val="1"/>
        <c:ser>
          <c:idx val="0"/>
          <c:order val="0"/>
          <c:dPt>
            <c:idx val="0"/>
            <c:bubble3D val="0"/>
            <c:spPr>
              <a:solidFill>
                <a:schemeClr val="accent2"/>
              </a:solidFill>
              <a:ln>
                <a:noFill/>
              </a:ln>
              <a:effectLst>
                <a:outerShdw blurRad="63500" sx="102000" sy="102000" algn="ctr" rotWithShape="0">
                  <a:prstClr val="black">
                    <a:alpha val="20000"/>
                  </a:prstClr>
                </a:outerShdw>
              </a:effectLst>
            </c:spPr>
          </c:dPt>
          <c:dPt>
            <c:idx val="1"/>
            <c:bubble3D val="0"/>
            <c:spPr>
              <a:solidFill>
                <a:schemeClr val="accent3"/>
              </a:solidFill>
              <a:ln>
                <a:noFill/>
              </a:ln>
              <a:effectLst>
                <a:outerShdw blurRad="63500" sx="102000" sy="102000" algn="ctr" rotWithShape="0">
                  <a:prstClr val="black">
                    <a:alpha val="20000"/>
                  </a:prstClr>
                </a:outerShdw>
              </a:effectLst>
            </c:spPr>
          </c:dPt>
          <c:dPt>
            <c:idx val="2"/>
            <c:bubble3D val="0"/>
            <c:spPr>
              <a:solidFill>
                <a:schemeClr val="accent4"/>
              </a:solidFill>
              <a:ln>
                <a:noFill/>
              </a:ln>
              <a:effectLst>
                <a:outerShdw blurRad="63500" sx="102000" sy="102000" algn="ctr" rotWithShape="0">
                  <a:prstClr val="black">
                    <a:alpha val="20000"/>
                  </a:prstClr>
                </a:outerShdw>
              </a:effectLst>
            </c:spPr>
          </c:dPt>
          <c:dPt>
            <c:idx val="3"/>
            <c:bubble3D val="0"/>
            <c:spPr>
              <a:solidFill>
                <a:schemeClr val="accent1"/>
              </a:solidFill>
            </c:spPr>
          </c:dPt>
          <c:dLbls>
            <c:dLbl>
              <c:idx val="0"/>
              <c:layout>
                <c:manualLayout>
                  <c:x val="6.9609784999223406E-2"/>
                  <c:y val="3.9705934916083402E-2"/>
                </c:manualLayout>
              </c:layout>
              <c:spPr>
                <a:noFill/>
                <a:ln>
                  <a:noFill/>
                </a:ln>
                <a:effectLst/>
              </c:spPr>
              <c:txPr>
                <a:bodyPr rot="0" spcFirstLastPara="1" vertOverflow="ellipsis" vert="horz" wrap="square" lIns="38100" tIns="19050" rIns="38100" bIns="19050" anchor="ctr" anchorCtr="1">
                  <a:spAutoFit/>
                </a:bodyPr>
                <a:lstStyle/>
                <a:p>
                  <a:pPr>
                    <a:defRPr sz="800" b="1" i="0" u="none" strike="noStrike" kern="1200" spc="0" baseline="0">
                      <a:solidFill>
                        <a:schemeClr val="accent2"/>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dLbl>
              <c:idx val="1"/>
              <c:layout>
                <c:manualLayout>
                  <c:x val="-7.7368833803421896E-2"/>
                  <c:y val="3.8824275808386002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3"/>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2"/>
              <c:layout>
                <c:manualLayout>
                  <c:x val="-0.17752318645224799"/>
                  <c:y val="5.8685930785788598E-2"/>
                </c:manualLayout>
              </c:layout>
              <c:spPr>
                <a:noFill/>
                <a:ln>
                  <a:noFill/>
                </a:ln>
                <a:effectLst/>
              </c:spPr>
              <c:txPr>
                <a:bodyPr rot="0" spcFirstLastPara="1" vertOverflow="ellipsis" vert="horz" wrap="square" lIns="38100" tIns="19050" rIns="38100" bIns="19050" anchor="ctr" anchorCtr="1">
                  <a:noAutofit/>
                </a:bodyPr>
                <a:lstStyle/>
                <a:p>
                  <a:pPr>
                    <a:defRPr sz="800" b="1" i="0" u="none" strike="noStrike" kern="1200" spc="0" baseline="0">
                      <a:solidFill>
                        <a:schemeClr val="accent4"/>
                      </a:solidFill>
                      <a:latin typeface="+mn-lt"/>
                      <a:ea typeface="+mn-ea"/>
                      <a:cs typeface="+mn-cs"/>
                    </a:defRPr>
                  </a:pPr>
                  <a:endParaRPr lang="en-US"/>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rect">
                      <a:avLst/>
                    </a:prstGeom>
                  </c15:spPr>
                </c:ext>
              </c:extLst>
            </c:dLbl>
            <c:dLbl>
              <c:idx val="3"/>
              <c:layout>
                <c:manualLayout>
                  <c:x val="0.13636720974511701"/>
                  <c:y val="5.6457954392012601E-2"/>
                </c:manualLayout>
              </c:layout>
              <c:dLblPos val="bestFi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800"/>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Data Entry'!$C$8:$F$8</c:f>
              <c:strCache>
                <c:ptCount val="4"/>
                <c:pt idx="0">
                  <c:v>Medicare</c:v>
                </c:pt>
                <c:pt idx="1">
                  <c:v>Medicaid </c:v>
                </c:pt>
                <c:pt idx="2">
                  <c:v>Commercial</c:v>
                </c:pt>
                <c:pt idx="3">
                  <c:v>Uninsured</c:v>
                </c:pt>
              </c:strCache>
            </c:strRef>
          </c:cat>
          <c:val>
            <c:numRef>
              <c:f>' Data Entry'!$C$9:$F$9</c:f>
              <c:numCache>
                <c:formatCode>0.0%</c:formatCode>
                <c:ptCount val="4"/>
                <c:pt idx="0">
                  <c:v>0</c:v>
                </c:pt>
                <c:pt idx="1">
                  <c:v>0</c:v>
                </c:pt>
                <c:pt idx="2">
                  <c:v>0</c:v>
                </c:pt>
                <c:pt idx="3">
                  <c:v>0</c:v>
                </c:pt>
              </c:numCache>
            </c:numRef>
          </c:val>
          <c:extLst/>
        </c:ser>
        <c:dLbls>
          <c:dLblPos val="outEnd"/>
          <c:showLegendKey val="0"/>
          <c:showVal val="0"/>
          <c:showCatName val="1"/>
          <c:showSerName val="0"/>
          <c:showPercent val="0"/>
          <c:showBubbleSize val="0"/>
          <c:showLeaderLines val="1"/>
        </c:dLbls>
        <c:firstSliceAng val="30"/>
      </c:pieChart>
      <c:spPr>
        <a:noFill/>
        <a:ln>
          <a:noFill/>
        </a:ln>
        <a:effectLst/>
      </c:spPr>
    </c:plotArea>
    <c:legend>
      <c:legendPos val="b"/>
      <c:layout>
        <c:manualLayout>
          <c:xMode val="edge"/>
          <c:yMode val="edge"/>
          <c:x val="2.9339658276657479E-2"/>
          <c:y val="0.887293872748665"/>
          <c:w val="0.95593107243453435"/>
          <c:h val="9.379174585935382E-2"/>
        </c:manualLayout>
      </c:layout>
      <c:overlay val="0"/>
    </c:legend>
    <c:plotVisOnly val="1"/>
    <c:dispBlanksAs val="gap"/>
    <c:showDLblsOverMax val="0"/>
  </c:chart>
  <c:spPr>
    <a:solidFill>
      <a:schemeClr val="bg1"/>
    </a:solidFill>
    <a:ln w="9525" cap="flat" cmpd="sng" algn="ctr">
      <a:solidFill>
        <a:schemeClr val="tx1">
          <a:lumMod val="50000"/>
          <a:lumOff val="50000"/>
        </a:schemeClr>
      </a:solidFill>
      <a:round/>
    </a:ln>
    <a:effectLst/>
  </c:spPr>
  <c:txPr>
    <a:bodyPr/>
    <a:lstStyle/>
    <a:p>
      <a:pPr>
        <a:defRPr/>
      </a:pPr>
      <a:endParaRPr lang="en-US"/>
    </a:p>
  </c:txPr>
  <c:printSettings>
    <c:headerFooter/>
    <c:pageMargins b="0.75" l="0.7" r="0.7" t="0.75" header="0.3" footer="0.3"/>
    <c:pageSetup orientation="portrait" horizontalDpi="-4" verticalDpi="-4"/>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1. Readmission Rate by Payer (adult, non-OB)</a:t>
            </a:r>
          </a:p>
        </c:rich>
      </c:tx>
      <c:layout/>
      <c:overlay val="0"/>
    </c:title>
    <c:autoTitleDeleted val="0"/>
    <c:plotArea>
      <c:layout/>
      <c:barChart>
        <c:barDir val="col"/>
        <c:grouping val="clustered"/>
        <c:varyColors val="0"/>
        <c:ser>
          <c:idx val="0"/>
          <c:order val="0"/>
          <c:tx>
            <c:v>General Readmissions Rate</c:v>
          </c:tx>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(Example)'!$B$3:$F$3</c:f>
              <c:strCache>
                <c:ptCount val="5"/>
                <c:pt idx="0">
                  <c:v>All</c:v>
                </c:pt>
                <c:pt idx="1">
                  <c:v>Medicare</c:v>
                </c:pt>
                <c:pt idx="2">
                  <c:v>Medicaid</c:v>
                </c:pt>
                <c:pt idx="3">
                  <c:v>Commercial</c:v>
                </c:pt>
                <c:pt idx="4">
                  <c:v>Uninsured</c:v>
                </c:pt>
              </c:strCache>
            </c:strRef>
          </c:cat>
          <c:val>
            <c:numRef>
              <c:f>' Data Entry (Example)'!$B$6:$F$6</c:f>
              <c:numCache>
                <c:formatCode>0.0%</c:formatCode>
                <c:ptCount val="5"/>
                <c:pt idx="0">
                  <c:v>0.15</c:v>
                </c:pt>
                <c:pt idx="1">
                  <c:v>0.16666666666666666</c:v>
                </c:pt>
                <c:pt idx="2">
                  <c:v>0.2</c:v>
                </c:pt>
                <c:pt idx="3">
                  <c:v>6.0526315789473685E-2</c:v>
                </c:pt>
                <c:pt idx="4">
                  <c:v>0.1</c:v>
                </c:pt>
              </c:numCache>
            </c:numRef>
          </c:val>
          <c:extLst/>
        </c:ser>
        <c:dLbls>
          <c:dLblPos val="outEnd"/>
          <c:showLegendKey val="0"/>
          <c:showVal val="1"/>
          <c:showCatName val="0"/>
          <c:showSerName val="0"/>
          <c:showPercent val="0"/>
          <c:showBubbleSize val="0"/>
        </c:dLbls>
        <c:gapWidth val="150"/>
        <c:axId val="109601536"/>
        <c:axId val="109604864"/>
      </c:barChart>
      <c:catAx>
        <c:axId val="109601536"/>
        <c:scaling>
          <c:orientation val="minMax"/>
        </c:scaling>
        <c:delete val="0"/>
        <c:axPos val="b"/>
        <c:title>
          <c:tx>
            <c:rich>
              <a:bodyPr/>
              <a:lstStyle/>
              <a:p>
                <a:pPr>
                  <a:defRPr/>
                </a:pPr>
                <a:r>
                  <a:rPr lang="en-US"/>
                  <a:t>Payer Type</a:t>
                </a:r>
              </a:p>
            </c:rich>
          </c:tx>
          <c:layout/>
          <c:overlay val="0"/>
        </c:title>
        <c:numFmt formatCode="General" sourceLinked="0"/>
        <c:majorTickMark val="out"/>
        <c:minorTickMark val="none"/>
        <c:tickLblPos val="nextTo"/>
        <c:crossAx val="109604864"/>
        <c:crosses val="autoZero"/>
        <c:auto val="1"/>
        <c:lblAlgn val="ctr"/>
        <c:lblOffset val="100"/>
        <c:noMultiLvlLbl val="0"/>
      </c:catAx>
      <c:valAx>
        <c:axId val="109604864"/>
        <c:scaling>
          <c:orientation val="minMax"/>
        </c:scaling>
        <c:delete val="0"/>
        <c:axPos val="l"/>
        <c:majorGridlines/>
        <c:title>
          <c:tx>
            <c:rich>
              <a:bodyPr rot="-5400000" vert="horz"/>
              <a:lstStyle/>
              <a:p>
                <a:pPr>
                  <a:defRPr/>
                </a:pPr>
                <a:r>
                  <a:rPr lang="en-US"/>
                  <a:t>Readmission Rate</a:t>
                </a:r>
              </a:p>
            </c:rich>
          </c:tx>
          <c:layout/>
          <c:overlay val="0"/>
        </c:title>
        <c:numFmt formatCode="0.0%" sourceLinked="1"/>
        <c:majorTickMark val="out"/>
        <c:minorTickMark val="none"/>
        <c:tickLblPos val="nextTo"/>
        <c:crossAx val="109601536"/>
        <c:crosses val="autoZero"/>
        <c:crossBetween val="between"/>
      </c:valAx>
    </c:plotArea>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4. Discharge Disposition by Payer (adult, non-OB)</a:t>
            </a:r>
          </a:p>
        </c:rich>
      </c:tx>
      <c:layout/>
      <c:overlay val="0"/>
    </c:title>
    <c:autoTitleDeleted val="0"/>
    <c:plotArea>
      <c:layout/>
      <c:barChart>
        <c:barDir val="col"/>
        <c:grouping val="stacked"/>
        <c:varyColors val="0"/>
        <c:ser>
          <c:idx val="0"/>
          <c:order val="0"/>
          <c:tx>
            <c:strRef>
              <c:f>' Data Entry (Example)'!$A$68</c:f>
              <c:strCache>
                <c:ptCount val="1"/>
                <c:pt idx="0">
                  <c:v>% of discharges discharged to home (without home health)</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(Example)'!$B$64:$F$64</c:f>
              <c:strCache>
                <c:ptCount val="5"/>
                <c:pt idx="0">
                  <c:v>All</c:v>
                </c:pt>
                <c:pt idx="1">
                  <c:v>Medicare</c:v>
                </c:pt>
                <c:pt idx="2">
                  <c:v>Medicaid</c:v>
                </c:pt>
                <c:pt idx="3">
                  <c:v>Commercial</c:v>
                </c:pt>
                <c:pt idx="4">
                  <c:v>Uninsured</c:v>
                </c:pt>
              </c:strCache>
            </c:strRef>
          </c:cat>
          <c:val>
            <c:numRef>
              <c:f>' Data Entry (Example)'!$B$68:$F$68</c:f>
              <c:numCache>
                <c:formatCode>0%</c:formatCode>
                <c:ptCount val="5"/>
                <c:pt idx="0">
                  <c:v>0.6588235294117647</c:v>
                </c:pt>
                <c:pt idx="1">
                  <c:v>0.46666666666666667</c:v>
                </c:pt>
                <c:pt idx="2">
                  <c:v>0.75</c:v>
                </c:pt>
                <c:pt idx="3">
                  <c:v>0.73684210526315785</c:v>
                </c:pt>
                <c:pt idx="4">
                  <c:v>0.85</c:v>
                </c:pt>
              </c:numCache>
            </c:numRef>
          </c:val>
          <c:extLst/>
        </c:ser>
        <c:ser>
          <c:idx val="1"/>
          <c:order val="1"/>
          <c:tx>
            <c:strRef>
              <c:f>' Data Entry (Example)'!$A$69</c:f>
              <c:strCache>
                <c:ptCount val="1"/>
                <c:pt idx="0">
                  <c:v>% of discharges discharged with home health</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(Example)'!$B$64:$F$64</c:f>
              <c:strCache>
                <c:ptCount val="5"/>
                <c:pt idx="0">
                  <c:v>All</c:v>
                </c:pt>
                <c:pt idx="1">
                  <c:v>Medicare</c:v>
                </c:pt>
                <c:pt idx="2">
                  <c:v>Medicaid</c:v>
                </c:pt>
                <c:pt idx="3">
                  <c:v>Commercial</c:v>
                </c:pt>
                <c:pt idx="4">
                  <c:v>Uninsured</c:v>
                </c:pt>
              </c:strCache>
            </c:strRef>
          </c:cat>
          <c:val>
            <c:numRef>
              <c:f>' Data Entry (Example)'!$B$69:$F$69</c:f>
              <c:numCache>
                <c:formatCode>0%</c:formatCode>
                <c:ptCount val="5"/>
                <c:pt idx="0">
                  <c:v>6.1764705882352944E-2</c:v>
                </c:pt>
                <c:pt idx="1">
                  <c:v>7.7777777777777779E-2</c:v>
                </c:pt>
                <c:pt idx="2">
                  <c:v>4.4999999999999998E-2</c:v>
                </c:pt>
                <c:pt idx="3">
                  <c:v>3.9473684210526314E-2</c:v>
                </c:pt>
                <c:pt idx="4">
                  <c:v>0.05</c:v>
                </c:pt>
              </c:numCache>
            </c:numRef>
          </c:val>
          <c:extLst/>
        </c:ser>
        <c:ser>
          <c:idx val="2"/>
          <c:order val="2"/>
          <c:tx>
            <c:strRef>
              <c:f>' Data Entry (Example)'!$A$70</c:f>
              <c:strCache>
                <c:ptCount val="1"/>
                <c:pt idx="0">
                  <c:v>% of discharges discharged to SNF</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(Example)'!$B$64:$F$64</c:f>
              <c:strCache>
                <c:ptCount val="5"/>
                <c:pt idx="0">
                  <c:v>All</c:v>
                </c:pt>
                <c:pt idx="1">
                  <c:v>Medicare</c:v>
                </c:pt>
                <c:pt idx="2">
                  <c:v>Medicaid</c:v>
                </c:pt>
                <c:pt idx="3">
                  <c:v>Commercial</c:v>
                </c:pt>
                <c:pt idx="4">
                  <c:v>Uninsured</c:v>
                </c:pt>
              </c:strCache>
            </c:strRef>
          </c:cat>
          <c:val>
            <c:numRef>
              <c:f>' Data Entry (Example)'!$B$70:$F$70</c:f>
              <c:numCache>
                <c:formatCode>0%</c:formatCode>
                <c:ptCount val="5"/>
                <c:pt idx="0">
                  <c:v>0.11764705882352941</c:v>
                </c:pt>
                <c:pt idx="1">
                  <c:v>0.25555555555555554</c:v>
                </c:pt>
                <c:pt idx="2">
                  <c:v>7.4999999999999997E-2</c:v>
                </c:pt>
                <c:pt idx="3">
                  <c:v>7.8947368421052627E-2</c:v>
                </c:pt>
                <c:pt idx="4">
                  <c:v>2.5000000000000001E-2</c:v>
                </c:pt>
              </c:numCache>
            </c:numRef>
          </c:val>
          <c:extLst/>
        </c:ser>
        <c:dLbls>
          <c:dLblPos val="ctr"/>
          <c:showLegendKey val="0"/>
          <c:showVal val="1"/>
          <c:showCatName val="0"/>
          <c:showSerName val="0"/>
          <c:showPercent val="0"/>
          <c:showBubbleSize val="0"/>
        </c:dLbls>
        <c:gapWidth val="150"/>
        <c:overlap val="100"/>
        <c:axId val="109658880"/>
        <c:axId val="109660800"/>
      </c:barChart>
      <c:catAx>
        <c:axId val="109658880"/>
        <c:scaling>
          <c:orientation val="minMax"/>
        </c:scaling>
        <c:delete val="0"/>
        <c:axPos val="b"/>
        <c:title>
          <c:tx>
            <c:rich>
              <a:bodyPr/>
              <a:lstStyle/>
              <a:p>
                <a:pPr>
                  <a:defRPr/>
                </a:pPr>
                <a:r>
                  <a:rPr lang="en-US"/>
                  <a:t>Payer Type</a:t>
                </a:r>
              </a:p>
            </c:rich>
          </c:tx>
          <c:layout/>
          <c:overlay val="0"/>
        </c:title>
        <c:numFmt formatCode="General" sourceLinked="0"/>
        <c:majorTickMark val="out"/>
        <c:minorTickMark val="none"/>
        <c:tickLblPos val="nextTo"/>
        <c:crossAx val="109660800"/>
        <c:crosses val="autoZero"/>
        <c:auto val="1"/>
        <c:lblAlgn val="ctr"/>
        <c:lblOffset val="100"/>
        <c:noMultiLvlLbl val="0"/>
      </c:catAx>
      <c:valAx>
        <c:axId val="109660800"/>
        <c:scaling>
          <c:orientation val="minMax"/>
        </c:scaling>
        <c:delete val="0"/>
        <c:axPos val="l"/>
        <c:majorGridlines/>
        <c:title>
          <c:tx>
            <c:rich>
              <a:bodyPr rot="-5400000" vert="horz"/>
              <a:lstStyle/>
              <a:p>
                <a:pPr>
                  <a:defRPr/>
                </a:pPr>
                <a:r>
                  <a:rPr lang="en-US"/>
                  <a:t>Percentage of Dsicharge</a:t>
                </a:r>
                <a:r>
                  <a:rPr lang="en-US" baseline="0"/>
                  <a:t> Dispositions</a:t>
                </a:r>
                <a:endParaRPr lang="en-US"/>
              </a:p>
            </c:rich>
          </c:tx>
          <c:layout/>
          <c:overlay val="0"/>
        </c:title>
        <c:numFmt formatCode="0%" sourceLinked="1"/>
        <c:majorTickMark val="out"/>
        <c:minorTickMark val="none"/>
        <c:tickLblPos val="nextTo"/>
        <c:crossAx val="109658880"/>
        <c:crosses val="autoZero"/>
        <c:crossBetween val="between"/>
      </c:valAx>
    </c:plotArea>
    <c:legend>
      <c:legendPos val="r"/>
      <c:layout/>
      <c:overlay val="0"/>
    </c:legend>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3. Days between Discharge and Readmission (adult, non-OB)</a:t>
            </a:r>
          </a:p>
        </c:rich>
      </c:tx>
      <c:layout/>
      <c:overlay val="0"/>
    </c:title>
    <c:autoTitleDeleted val="0"/>
    <c:plotArea>
      <c:layout/>
      <c:barChart>
        <c:barDir val="col"/>
        <c:grouping val="clustered"/>
        <c:varyColors val="0"/>
        <c:ser>
          <c:idx val="0"/>
          <c:order val="0"/>
          <c:tx>
            <c:strRef>
              <c:f>' Data Entry (Example)'!$A$16</c:f>
              <c:strCache>
                <c:ptCount val="1"/>
                <c:pt idx="0">
                  <c:v>% of readmissions in 0-4 days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(Example)'!$B$12</c:f>
              <c:strCache>
                <c:ptCount val="1"/>
                <c:pt idx="0">
                  <c:v>All</c:v>
                </c:pt>
              </c:strCache>
            </c:strRef>
          </c:cat>
          <c:val>
            <c:numRef>
              <c:f>' Data Entry (Example)'!$B$16</c:f>
              <c:numCache>
                <c:formatCode>0%</c:formatCode>
                <c:ptCount val="1"/>
                <c:pt idx="0">
                  <c:v>0.24509803921568626</c:v>
                </c:pt>
              </c:numCache>
            </c:numRef>
          </c:val>
          <c:extLst/>
        </c:ser>
        <c:ser>
          <c:idx val="1"/>
          <c:order val="1"/>
          <c:tx>
            <c:strRef>
              <c:f>' Data Entry (Example)'!$A$17</c:f>
              <c:strCache>
                <c:ptCount val="1"/>
                <c:pt idx="0">
                  <c:v>% of readmissions in 0-10 days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(Example)'!$B$12</c:f>
              <c:strCache>
                <c:ptCount val="1"/>
                <c:pt idx="0">
                  <c:v>All</c:v>
                </c:pt>
              </c:strCache>
            </c:strRef>
          </c:cat>
          <c:val>
            <c:numRef>
              <c:f>' Data Entry (Example)'!$B$17</c:f>
              <c:numCache>
                <c:formatCode>0%</c:formatCode>
                <c:ptCount val="1"/>
                <c:pt idx="0">
                  <c:v>0.5</c:v>
                </c:pt>
              </c:numCache>
            </c:numRef>
          </c:val>
          <c:extLst/>
        </c:ser>
        <c:ser>
          <c:idx val="2"/>
          <c:order val="2"/>
          <c:tx>
            <c:strRef>
              <c:f>' Data Entry (Example)'!$A$18</c:f>
              <c:strCache>
                <c:ptCount val="1"/>
                <c:pt idx="0">
                  <c:v>% of readmissions in 0-30 days</c:v>
                </c:pt>
              </c:strCache>
            </c:strRef>
          </c:tx>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Data Entry (Example)'!$B$12</c:f>
              <c:strCache>
                <c:ptCount val="1"/>
                <c:pt idx="0">
                  <c:v>All</c:v>
                </c:pt>
              </c:strCache>
            </c:strRef>
          </c:cat>
          <c:val>
            <c:numRef>
              <c:f>' Data Entry (Example)'!$B$18</c:f>
              <c:numCache>
                <c:formatCode>0%</c:formatCode>
                <c:ptCount val="1"/>
                <c:pt idx="0">
                  <c:v>1</c:v>
                </c:pt>
              </c:numCache>
            </c:numRef>
          </c:val>
          <c:extLst/>
        </c:ser>
        <c:dLbls>
          <c:showLegendKey val="0"/>
          <c:showVal val="0"/>
          <c:showCatName val="0"/>
          <c:showSerName val="0"/>
          <c:showPercent val="0"/>
          <c:showBubbleSize val="0"/>
        </c:dLbls>
        <c:gapWidth val="150"/>
        <c:axId val="109708800"/>
        <c:axId val="109710720"/>
      </c:barChart>
      <c:catAx>
        <c:axId val="109708800"/>
        <c:scaling>
          <c:orientation val="minMax"/>
        </c:scaling>
        <c:delete val="1"/>
        <c:axPos val="b"/>
        <c:title>
          <c:tx>
            <c:rich>
              <a:bodyPr/>
              <a:lstStyle/>
              <a:p>
                <a:pPr>
                  <a:defRPr/>
                </a:pPr>
                <a:r>
                  <a:rPr lang="en-US"/>
                  <a:t>Days</a:t>
                </a:r>
                <a:r>
                  <a:rPr lang="en-US" baseline="0"/>
                  <a:t> between Discharge and Readmission</a:t>
                </a:r>
                <a:endParaRPr lang="en-US"/>
              </a:p>
            </c:rich>
          </c:tx>
          <c:layout/>
          <c:overlay val="0"/>
        </c:title>
        <c:numFmt formatCode="General" sourceLinked="0"/>
        <c:majorTickMark val="out"/>
        <c:minorTickMark val="none"/>
        <c:tickLblPos val="nextTo"/>
        <c:crossAx val="109710720"/>
        <c:crosses val="autoZero"/>
        <c:auto val="1"/>
        <c:lblAlgn val="ctr"/>
        <c:lblOffset val="100"/>
        <c:noMultiLvlLbl val="0"/>
      </c:catAx>
      <c:valAx>
        <c:axId val="109710720"/>
        <c:scaling>
          <c:orientation val="minMax"/>
          <c:max val="1"/>
        </c:scaling>
        <c:delete val="0"/>
        <c:axPos val="l"/>
        <c:majorGridlines/>
        <c:title>
          <c:tx>
            <c:rich>
              <a:bodyPr rot="-5400000" vert="horz"/>
              <a:lstStyle/>
              <a:p>
                <a:pPr>
                  <a:defRPr/>
                </a:pPr>
                <a:r>
                  <a:rPr lang="en-US"/>
                  <a:t>Percentage of Readmissions</a:t>
                </a:r>
              </a:p>
            </c:rich>
          </c:tx>
          <c:layout/>
          <c:overlay val="0"/>
        </c:title>
        <c:numFmt formatCode="0%" sourceLinked="1"/>
        <c:majorTickMark val="out"/>
        <c:minorTickMark val="none"/>
        <c:tickLblPos val="nextTo"/>
        <c:crossAx val="109708800"/>
        <c:crosses val="autoZero"/>
        <c:crossBetween val="between"/>
      </c:valAx>
    </c:plotArea>
    <c:legend>
      <c:legendPos val="r"/>
      <c:layout/>
      <c:overlay val="0"/>
    </c:legend>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 2. Number of Readmissions by Payer (adult, non-OB)</a:t>
            </a:r>
          </a:p>
        </c:rich>
      </c:tx>
      <c:layout/>
      <c:overlay val="0"/>
    </c:title>
    <c:autoTitleDeleted val="0"/>
    <c:plotArea>
      <c:layout/>
      <c:barChart>
        <c:barDir val="col"/>
        <c:grouping val="clustered"/>
        <c:varyColors val="0"/>
        <c:ser>
          <c:idx val="0"/>
          <c:order val="0"/>
          <c:tx>
            <c:v>Number of Readmissions</c:v>
          </c:tx>
          <c:invertIfNegative val="0"/>
          <c:cat>
            <c:strRef>
              <c:f>' Data Entry (Example)'!$B$3:$F$3</c:f>
              <c:strCache>
                <c:ptCount val="5"/>
                <c:pt idx="0">
                  <c:v>All</c:v>
                </c:pt>
                <c:pt idx="1">
                  <c:v>Medicare</c:v>
                </c:pt>
                <c:pt idx="2">
                  <c:v>Medicaid</c:v>
                </c:pt>
                <c:pt idx="3">
                  <c:v>Commercial</c:v>
                </c:pt>
                <c:pt idx="4">
                  <c:v>Uninsured</c:v>
                </c:pt>
              </c:strCache>
            </c:strRef>
          </c:cat>
          <c:val>
            <c:numRef>
              <c:f>' Data Entry (Example)'!$B$5:$F$5</c:f>
              <c:numCache>
                <c:formatCode>General</c:formatCode>
                <c:ptCount val="5"/>
                <c:pt idx="0">
                  <c:v>2550</c:v>
                </c:pt>
                <c:pt idx="1">
                  <c:v>1500</c:v>
                </c:pt>
                <c:pt idx="2">
                  <c:v>800</c:v>
                </c:pt>
                <c:pt idx="3">
                  <c:v>230</c:v>
                </c:pt>
                <c:pt idx="4">
                  <c:v>20</c:v>
                </c:pt>
              </c:numCache>
            </c:numRef>
          </c:val>
          <c:extLst/>
        </c:ser>
        <c:dLbls>
          <c:showLegendKey val="0"/>
          <c:showVal val="0"/>
          <c:showCatName val="0"/>
          <c:showSerName val="0"/>
          <c:showPercent val="0"/>
          <c:showBubbleSize val="0"/>
        </c:dLbls>
        <c:gapWidth val="150"/>
        <c:axId val="109740032"/>
        <c:axId val="109741952"/>
      </c:barChart>
      <c:catAx>
        <c:axId val="109740032"/>
        <c:scaling>
          <c:orientation val="minMax"/>
        </c:scaling>
        <c:delete val="0"/>
        <c:axPos val="b"/>
        <c:title>
          <c:tx>
            <c:rich>
              <a:bodyPr/>
              <a:lstStyle/>
              <a:p>
                <a:pPr>
                  <a:defRPr/>
                </a:pPr>
                <a:r>
                  <a:rPr lang="en-US"/>
                  <a:t>Payer Type</a:t>
                </a:r>
              </a:p>
            </c:rich>
          </c:tx>
          <c:layout/>
          <c:overlay val="0"/>
        </c:title>
        <c:numFmt formatCode="General" sourceLinked="0"/>
        <c:majorTickMark val="out"/>
        <c:minorTickMark val="none"/>
        <c:tickLblPos val="nextTo"/>
        <c:crossAx val="109741952"/>
        <c:crosses val="autoZero"/>
        <c:auto val="1"/>
        <c:lblAlgn val="ctr"/>
        <c:lblOffset val="100"/>
        <c:noMultiLvlLbl val="0"/>
      </c:catAx>
      <c:valAx>
        <c:axId val="109741952"/>
        <c:scaling>
          <c:orientation val="minMax"/>
        </c:scaling>
        <c:delete val="0"/>
        <c:axPos val="l"/>
        <c:majorGridlines/>
        <c:title>
          <c:tx>
            <c:rich>
              <a:bodyPr rot="-5400000" vert="horz"/>
              <a:lstStyle/>
              <a:p>
                <a:pPr>
                  <a:defRPr/>
                </a:pPr>
                <a:r>
                  <a:rPr lang="en-US"/>
                  <a:t>Number of Readmissions</a:t>
                </a:r>
              </a:p>
            </c:rich>
          </c:tx>
          <c:layout/>
          <c:overlay val="0"/>
        </c:title>
        <c:numFmt formatCode="General" sourceLinked="1"/>
        <c:majorTickMark val="out"/>
        <c:minorTickMark val="none"/>
        <c:tickLblPos val="nextTo"/>
        <c:crossAx val="109740032"/>
        <c:crosses val="autoZero"/>
        <c:crossBetween val="between"/>
      </c:valAx>
    </c:plotArea>
    <c:plotVisOnly val="1"/>
    <c:dispBlanksAs val="gap"/>
    <c:showDLblsOverMax val="0"/>
  </c:chart>
  <c:txPr>
    <a:bodyPr/>
    <a:lstStyle/>
    <a:p>
      <a:pPr>
        <a:defRPr sz="900"/>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2971800</xdr:colOff>
      <xdr:row>6</xdr:row>
      <xdr:rowOff>19050</xdr:rowOff>
    </xdr:from>
    <xdr:to>
      <xdr:col>0</xdr:col>
      <xdr:colOff>6086475</xdr:colOff>
      <xdr:row>19</xdr:row>
      <xdr:rowOff>95250</xdr:rowOff>
    </xdr:to>
    <xdr:graphicFrame macro="">
      <xdr:nvGraphicFramePr>
        <xdr:cNvPr id="2" name="Chart 1" descr="Blank graph describing readmission rate by percentage on the y axis and payer type on the x axis by All payer, Medicare, Medicaid, Commercial, and Uninsured&#10;" title="Figure 1: Readmission Rate by Payer (adult, non-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73</xdr:row>
      <xdr:rowOff>238125</xdr:rowOff>
    </xdr:from>
    <xdr:to>
      <xdr:col>0</xdr:col>
      <xdr:colOff>5791200</xdr:colOff>
      <xdr:row>86</xdr:row>
      <xdr:rowOff>0</xdr:rowOff>
    </xdr:to>
    <xdr:graphicFrame macro="">
      <xdr:nvGraphicFramePr>
        <xdr:cNvPr id="3" name="Chart 2" descr="Chart showing the percentage of discharge dispositions by percentage on the y axis and payer type on the x axis by payer type including All Payer, Medicare, Medicaid, Commercial and Uninsured. One bar type describes the % of discharges discharge to a SNF, another shows % of discharges discharged with home health and the last shows % of discharges discharged to home (without home health)" title="Figure 4. Discharge Disposition By Payer (adult, non 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685800</xdr:colOff>
      <xdr:row>53</xdr:row>
      <xdr:rowOff>123825</xdr:rowOff>
    </xdr:from>
    <xdr:to>
      <xdr:col>0</xdr:col>
      <xdr:colOff>5800725</xdr:colOff>
      <xdr:row>69</xdr:row>
      <xdr:rowOff>0</xdr:rowOff>
    </xdr:to>
    <xdr:graphicFrame macro="">
      <xdr:nvGraphicFramePr>
        <xdr:cNvPr id="4" name="Chart 3" descr="The chart shows the percentage of readmission on the y axis and the days between discharge and readmission by percentage on the x axis. The three types of bar within the graph show th e% of readmissions in 0-4 days, the % of readmissions in 0-10 days  and the % of readmissions in 0-30 days. " title="Figure 3. Days between Discharge and Readmission (adult, non-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366712</xdr:colOff>
      <xdr:row>23</xdr:row>
      <xdr:rowOff>319087</xdr:rowOff>
    </xdr:from>
    <xdr:to>
      <xdr:col>0</xdr:col>
      <xdr:colOff>4938712</xdr:colOff>
      <xdr:row>33</xdr:row>
      <xdr:rowOff>14287</xdr:rowOff>
    </xdr:to>
    <xdr:graphicFrame macro="">
      <xdr:nvGraphicFramePr>
        <xdr:cNvPr id="5" name="Chart 4" descr="The chart shows the number of readmissions on the y axis and the payer type on the x axis by All payer, Medicare, Medicaid, Commercial and Uninsured" title="Figure 2.  Number of Readmissions by Payer (adult, non-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21080</xdr:colOff>
      <xdr:row>6</xdr:row>
      <xdr:rowOff>47625</xdr:rowOff>
    </xdr:from>
    <xdr:to>
      <xdr:col>0</xdr:col>
      <xdr:colOff>2943226</xdr:colOff>
      <xdr:row>18</xdr:row>
      <xdr:rowOff>123825</xdr:rowOff>
    </xdr:to>
    <xdr:graphicFrame macro="">
      <xdr:nvGraphicFramePr>
        <xdr:cNvPr id="6" name="Chart 5" descr="The graph is a pie chart describing the percentage of health insurance payer by Medicare, Medicaid, Commercial and Uninsured." title="Payer Mix"/>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2971800</xdr:colOff>
      <xdr:row>6</xdr:row>
      <xdr:rowOff>19050</xdr:rowOff>
    </xdr:from>
    <xdr:to>
      <xdr:col>0</xdr:col>
      <xdr:colOff>6086475</xdr:colOff>
      <xdr:row>19</xdr:row>
      <xdr:rowOff>95250</xdr:rowOff>
    </xdr:to>
    <xdr:graphicFrame macro="">
      <xdr:nvGraphicFramePr>
        <xdr:cNvPr id="2" name="Chart 1" descr="The chart shows the Readmission rate in percentage on the y axis and payer type on the x axis by All payer, Medicare, Medicaid, Commercial and Uninsured. There is a 15% readmission rate for All Payer, 16.7% for Medicare, 20% for Medicaid, 6.1% for Commercial and 10% Uninsured.&#10;" title="Figure 1. Readmission Rate by PAyer (adult, non 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73</xdr:row>
      <xdr:rowOff>238125</xdr:rowOff>
    </xdr:from>
    <xdr:to>
      <xdr:col>0</xdr:col>
      <xdr:colOff>5791200</xdr:colOff>
      <xdr:row>86</xdr:row>
      <xdr:rowOff>0</xdr:rowOff>
    </xdr:to>
    <xdr:graphicFrame macro="">
      <xdr:nvGraphicFramePr>
        <xdr:cNvPr id="3" name="Chart 2" descr="The chart shows the percentage of discharge dispositions on the y axis and the payer type on the x axis by All payer, Medicare, Medicaid, Commercial and Uninsured. Each bar on the chart is broken down by % of discharges discharged to a SNF, % of discharges discharged with home health and % of discharges discharged to home (without home health). In this chart, for All Payer, 66% of patients are discharged to home without home health, 6% discharged with home health and 12% to a SNF. For Medicare, 47% are discharged to home without home health, 8% are discharged with home health and 26% are discharged to a SNF. For Medicaid, 75% are discharged home without home health, 5% are discharged with home health and 8% are discharged to a SNF. For Commercial payers, 74% of patients are discharged home without home health, 4% are discharged with home health and 8% are discharged to a SNF. For Uninsured payers, 85% are discharged to home without home health, 5% are discharged with home health and 3% are discharged to a SNF. " title="Figure 4. Discharge Disposition by Payer (adult, non 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685800</xdr:colOff>
      <xdr:row>53</xdr:row>
      <xdr:rowOff>123825</xdr:rowOff>
    </xdr:from>
    <xdr:to>
      <xdr:col>0</xdr:col>
      <xdr:colOff>5800725</xdr:colOff>
      <xdr:row>69</xdr:row>
      <xdr:rowOff>0</xdr:rowOff>
    </xdr:to>
    <xdr:graphicFrame macro="">
      <xdr:nvGraphicFramePr>
        <xdr:cNvPr id="4" name="Chart 3" descr="The chart shows the  percentage of readmission on the y axis and the days between discharge and readmission on the x axis. The bar charts are broken down by % of readmission within 0-4 days, % of readmission in 0-10 days and % of readmissions in 0-30 days. On this chart, 25% of readmissions occured within 0-4 days, 50% of readmissions occured in 0-10 days and 100% of readmissions occured in 0-30 days. " title="Figure 3. Days between Discharge and Readmission (adult, non 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366712</xdr:colOff>
      <xdr:row>23</xdr:row>
      <xdr:rowOff>319087</xdr:rowOff>
    </xdr:from>
    <xdr:to>
      <xdr:col>0</xdr:col>
      <xdr:colOff>4938712</xdr:colOff>
      <xdr:row>33</xdr:row>
      <xdr:rowOff>14287</xdr:rowOff>
    </xdr:to>
    <xdr:graphicFrame macro="">
      <xdr:nvGraphicFramePr>
        <xdr:cNvPr id="6" name="Chart 5" descr="The chart shows the number of readmissions total on the y axis and the payer type on the x axis by All payer, Medicare, Medicaid, Commercial and Uninsured. On this chart, about 2500 readmissions were All payer, about 1500 were Medicare, about 750 were Medicaid, about 250 were Commercial and less than 100 were Uninsured." title="Figure 2. Number of Readmissions by Payer (adult, non-OB)"/>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21080</xdr:colOff>
      <xdr:row>6</xdr:row>
      <xdr:rowOff>47625</xdr:rowOff>
    </xdr:from>
    <xdr:to>
      <xdr:col>0</xdr:col>
      <xdr:colOff>2943226</xdr:colOff>
      <xdr:row>18</xdr:row>
      <xdr:rowOff>123825</xdr:rowOff>
    </xdr:to>
    <xdr:graphicFrame macro="">
      <xdr:nvGraphicFramePr>
        <xdr:cNvPr id="11" name="Chart 10" descr="This pie chart shows the percentage of hospital payers by type of insurance, including Commercial, Medicare, Medicaid and Uninsured. On this chart, 22% of payers were Commercial, 24% were Medicaid, 53% were Medicare and 1% were Uninsured. " title="Payer Mix"/>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workbookViewId="0">
      <selection activeCell="B7" sqref="B7"/>
    </sheetView>
  </sheetViews>
  <sheetFormatPr defaultColWidth="8.85546875" defaultRowHeight="15" x14ac:dyDescent="0.25"/>
  <cols>
    <col min="1" max="1" width="135.85546875" style="1" customWidth="1"/>
  </cols>
  <sheetData>
    <row r="1" spans="1:13" s="3" customFormat="1" ht="26.25" x14ac:dyDescent="0.4">
      <c r="A1" s="4" t="s">
        <v>131</v>
      </c>
      <c r="B1" s="2"/>
      <c r="C1" s="2"/>
      <c r="D1" s="2"/>
      <c r="E1" s="2"/>
      <c r="F1" s="2"/>
      <c r="G1" s="2"/>
      <c r="H1" s="2"/>
      <c r="I1" s="2"/>
      <c r="J1" s="2"/>
      <c r="K1" s="2"/>
      <c r="L1" s="2"/>
      <c r="M1" s="2"/>
    </row>
    <row r="2" spans="1:13" ht="39.75" customHeight="1" x14ac:dyDescent="0.25">
      <c r="A2" s="6" t="s">
        <v>95</v>
      </c>
    </row>
    <row r="3" spans="1:13" ht="64.5" customHeight="1" x14ac:dyDescent="0.25">
      <c r="A3" s="6" t="s">
        <v>114</v>
      </c>
    </row>
    <row r="4" spans="1:13" s="11" customFormat="1" ht="9" customHeight="1" x14ac:dyDescent="0.25">
      <c r="A4" s="5"/>
    </row>
    <row r="5" spans="1:13" x14ac:dyDescent="0.25">
      <c r="A5" s="6" t="s">
        <v>4</v>
      </c>
    </row>
    <row r="6" spans="1:13" ht="33.75" customHeight="1" x14ac:dyDescent="0.25">
      <c r="A6" s="5" t="s">
        <v>43</v>
      </c>
    </row>
    <row r="7" spans="1:13" ht="75" x14ac:dyDescent="0.25">
      <c r="A7" s="10" t="s">
        <v>191</v>
      </c>
    </row>
    <row r="8" spans="1:13" ht="152.25" customHeight="1" x14ac:dyDescent="0.25">
      <c r="A8" s="10" t="s">
        <v>132</v>
      </c>
    </row>
    <row r="9" spans="1:13" ht="18" customHeight="1" x14ac:dyDescent="0.25">
      <c r="A9" s="5" t="s">
        <v>96</v>
      </c>
    </row>
    <row r="10" spans="1:13" x14ac:dyDescent="0.25">
      <c r="A10" s="5"/>
    </row>
    <row r="11" spans="1:13" x14ac:dyDescent="0.25">
      <c r="A11" s="6" t="s">
        <v>25</v>
      </c>
    </row>
    <row r="12" spans="1:13" x14ac:dyDescent="0.25">
      <c r="A12" s="5"/>
    </row>
    <row r="13" spans="1:13" x14ac:dyDescent="0.25">
      <c r="A13" s="6" t="s">
        <v>97</v>
      </c>
    </row>
    <row r="14" spans="1:13" ht="15.75" x14ac:dyDescent="0.25">
      <c r="A14" s="12"/>
    </row>
    <row r="15" spans="1:13" ht="45.75" thickBot="1" x14ac:dyDescent="0.3">
      <c r="A15" s="13" t="s">
        <v>188</v>
      </c>
    </row>
  </sheetData>
  <customSheetViews>
    <customSheetView guid="{1C02EF7B-23A7-4183-8DC9-F7A194DF20A6}">
      <selection activeCell="A14" sqref="A14"/>
      <pageMargins left="0.7" right="0.7" top="0.75" bottom="0.75" header="0.3" footer="0.3"/>
      <pageSetup orientation="portrait" horizontalDpi="1200" verticalDpi="1200"/>
    </customSheetView>
    <customSheetView guid="{EEA6D78F-A385-44C7-A869-F73FA05B6C94}">
      <selection activeCell="D3" sqref="D3"/>
      <pageMargins left="0.7" right="0.7" top="0.75" bottom="0.75" header="0.3" footer="0.3"/>
      <pageSetup orientation="portrait" horizontalDpi="1200" verticalDpi="1200"/>
    </customSheetView>
    <customSheetView guid="{E9A58CC4-FED3-4AB1-9916-3D01F0AB4DAD}" topLeftCell="A9">
      <selection activeCell="A15" sqref="A15"/>
      <pageMargins left="0.7" right="0.7" top="0.75" bottom="0.75" header="0.3" footer="0.3"/>
      <pageSetup orientation="portrait" horizontalDpi="1200" verticalDpi="1200"/>
    </customSheetView>
    <customSheetView guid="{3C4B840D-6C60-423D-A4EC-D7A70BF22254}">
      <selection activeCell="A14" sqref="A14"/>
      <pageMargins left="0.7" right="0.7" top="0.75" bottom="0.75" header="0.3" footer="0.3"/>
      <pageSetup orientation="portrait" horizontalDpi="1200" verticalDpi="1200"/>
    </customSheetView>
  </customSheetViews>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topLeftCell="A82" zoomScale="138" zoomScaleNormal="138" zoomScalePageLayoutView="138" workbookViewId="0"/>
  </sheetViews>
  <sheetFormatPr defaultColWidth="8.85546875" defaultRowHeight="12" x14ac:dyDescent="0.2"/>
  <cols>
    <col min="1" max="1" width="47" style="91" customWidth="1"/>
    <col min="2" max="2" width="22.42578125" style="92" customWidth="1"/>
    <col min="3" max="5" width="14.85546875" style="92" customWidth="1"/>
    <col min="6" max="6" width="16.28515625" style="92" customWidth="1"/>
    <col min="7" max="16384" width="8.85546875" style="16"/>
  </cols>
  <sheetData>
    <row r="1" spans="1:7" s="91" customFormat="1" ht="24.75" customHeight="1" x14ac:dyDescent="0.2">
      <c r="A1" s="162" t="s">
        <v>133</v>
      </c>
      <c r="B1" s="14"/>
      <c r="C1" s="14"/>
      <c r="D1" s="14"/>
      <c r="E1" s="14"/>
      <c r="F1" s="15"/>
    </row>
    <row r="2" spans="1:7" ht="12.75" thickBot="1" x14ac:dyDescent="0.25">
      <c r="A2" s="17"/>
      <c r="B2" s="17"/>
      <c r="C2" s="17"/>
      <c r="D2" s="16"/>
      <c r="E2" s="16"/>
      <c r="F2" s="16"/>
    </row>
    <row r="3" spans="1:7" x14ac:dyDescent="0.2">
      <c r="A3" s="18" t="s">
        <v>115</v>
      </c>
      <c r="B3" s="19" t="s">
        <v>44</v>
      </c>
      <c r="C3" s="19" t="s">
        <v>0</v>
      </c>
      <c r="D3" s="19" t="s">
        <v>1</v>
      </c>
      <c r="E3" s="19" t="s">
        <v>6</v>
      </c>
      <c r="F3" s="20" t="s">
        <v>45</v>
      </c>
    </row>
    <row r="4" spans="1:7" x14ac:dyDescent="0.2">
      <c r="A4" s="21" t="s">
        <v>55</v>
      </c>
      <c r="B4" s="22"/>
      <c r="C4" s="22"/>
      <c r="D4" s="22"/>
      <c r="E4" s="22"/>
      <c r="F4" s="23"/>
    </row>
    <row r="5" spans="1:7" x14ac:dyDescent="0.2">
      <c r="A5" s="21" t="s">
        <v>54</v>
      </c>
      <c r="B5" s="22"/>
      <c r="C5" s="22"/>
      <c r="D5" s="22"/>
      <c r="E5" s="22"/>
      <c r="F5" s="23"/>
    </row>
    <row r="6" spans="1:7" ht="12.75" thickBot="1" x14ac:dyDescent="0.25">
      <c r="A6" s="24" t="s">
        <v>3</v>
      </c>
      <c r="B6" s="25" t="e">
        <f>B5/B4</f>
        <v>#DIV/0!</v>
      </c>
      <c r="C6" s="25" t="e">
        <f>C5/C4</f>
        <v>#DIV/0!</v>
      </c>
      <c r="D6" s="25" t="e">
        <f>D5/D4</f>
        <v>#DIV/0!</v>
      </c>
      <c r="E6" s="25" t="e">
        <f>E5/E4</f>
        <v>#DIV/0!</v>
      </c>
      <c r="F6" s="26" t="e">
        <f>(F5/F4)</f>
        <v>#DIV/0!</v>
      </c>
    </row>
    <row r="7" spans="1:7" ht="12.75" thickBot="1" x14ac:dyDescent="0.25">
      <c r="A7" s="27"/>
      <c r="B7" s="28"/>
      <c r="C7" s="28"/>
      <c r="D7" s="28"/>
      <c r="E7" s="28"/>
      <c r="F7" s="28"/>
      <c r="G7" s="29"/>
    </row>
    <row r="8" spans="1:7" x14ac:dyDescent="0.2">
      <c r="A8" s="18" t="s">
        <v>134</v>
      </c>
      <c r="B8" s="19" t="s">
        <v>44</v>
      </c>
      <c r="C8" s="19" t="s">
        <v>0</v>
      </c>
      <c r="D8" s="19" t="s">
        <v>56</v>
      </c>
      <c r="E8" s="19" t="s">
        <v>6</v>
      </c>
      <c r="F8" s="20" t="s">
        <v>45</v>
      </c>
    </row>
    <row r="9" spans="1:7" x14ac:dyDescent="0.2">
      <c r="A9" s="30" t="s">
        <v>7</v>
      </c>
      <c r="B9" s="31" t="e">
        <f>SUM(C9:F9)</f>
        <v>#DIV/0!</v>
      </c>
      <c r="C9" s="31" t="e">
        <f>C4/B4</f>
        <v>#DIV/0!</v>
      </c>
      <c r="D9" s="31" t="e">
        <f>D4/B4</f>
        <v>#DIV/0!</v>
      </c>
      <c r="E9" s="31" t="e">
        <f>E4/B4</f>
        <v>#DIV/0!</v>
      </c>
      <c r="F9" s="32" t="e">
        <f>(F4/B4)</f>
        <v>#DIV/0!</v>
      </c>
    </row>
    <row r="10" spans="1:7" ht="12.75" thickBot="1" x14ac:dyDescent="0.25">
      <c r="A10" s="24" t="s">
        <v>8</v>
      </c>
      <c r="B10" s="25" t="e">
        <f>SUM(C10:F10)</f>
        <v>#DIV/0!</v>
      </c>
      <c r="C10" s="25" t="e">
        <f>C5/B5</f>
        <v>#DIV/0!</v>
      </c>
      <c r="D10" s="25" t="e">
        <f>D5/B5</f>
        <v>#DIV/0!</v>
      </c>
      <c r="E10" s="25" t="e">
        <f>E5/B5</f>
        <v>#DIV/0!</v>
      </c>
      <c r="F10" s="26" t="e">
        <f>(F5/B5)</f>
        <v>#DIV/0!</v>
      </c>
    </row>
    <row r="11" spans="1:7" ht="12.75" thickBot="1" x14ac:dyDescent="0.25">
      <c r="A11" s="27"/>
      <c r="B11" s="28"/>
      <c r="C11" s="28"/>
      <c r="D11" s="28"/>
      <c r="E11" s="28"/>
      <c r="F11" s="28"/>
      <c r="G11" s="29"/>
    </row>
    <row r="12" spans="1:7" x14ac:dyDescent="0.2">
      <c r="A12" s="18" t="s">
        <v>116</v>
      </c>
      <c r="B12" s="33" t="s">
        <v>44</v>
      </c>
      <c r="C12" s="34"/>
      <c r="D12" s="34"/>
      <c r="E12" s="34"/>
      <c r="F12" s="34"/>
    </row>
    <row r="13" spans="1:7" x14ac:dyDescent="0.2">
      <c r="A13" s="21" t="s">
        <v>57</v>
      </c>
      <c r="B13" s="35"/>
      <c r="C13" s="36"/>
      <c r="D13" s="36"/>
      <c r="E13" s="36"/>
      <c r="F13" s="36"/>
    </row>
    <row r="14" spans="1:7" x14ac:dyDescent="0.2">
      <c r="A14" s="21" t="s">
        <v>58</v>
      </c>
      <c r="B14" s="35"/>
      <c r="C14" s="36"/>
      <c r="D14" s="36"/>
      <c r="E14" s="36"/>
      <c r="F14" s="36"/>
    </row>
    <row r="15" spans="1:7" x14ac:dyDescent="0.2">
      <c r="A15" s="21" t="s">
        <v>87</v>
      </c>
      <c r="B15" s="35"/>
      <c r="C15" s="36"/>
      <c r="D15" s="36"/>
      <c r="E15" s="36"/>
      <c r="F15" s="36"/>
    </row>
    <row r="16" spans="1:7" x14ac:dyDescent="0.2">
      <c r="A16" s="30" t="s">
        <v>36</v>
      </c>
      <c r="B16" s="37" t="e">
        <f t="shared" ref="B16:B18" si="0">B13/B$5</f>
        <v>#DIV/0!</v>
      </c>
      <c r="C16" s="17"/>
      <c r="D16" s="17"/>
      <c r="E16" s="17"/>
      <c r="F16" s="17"/>
    </row>
    <row r="17" spans="1:7" x14ac:dyDescent="0.2">
      <c r="A17" s="30" t="s">
        <v>82</v>
      </c>
      <c r="B17" s="37" t="e">
        <f t="shared" si="0"/>
        <v>#DIV/0!</v>
      </c>
      <c r="C17" s="17"/>
      <c r="D17" s="17"/>
      <c r="E17" s="17"/>
      <c r="F17" s="17"/>
    </row>
    <row r="18" spans="1:7" ht="12.75" thickBot="1" x14ac:dyDescent="0.25">
      <c r="A18" s="24" t="s">
        <v>88</v>
      </c>
      <c r="B18" s="38" t="e">
        <f t="shared" si="0"/>
        <v>#DIV/0!</v>
      </c>
      <c r="C18" s="17"/>
      <c r="D18" s="17"/>
      <c r="E18" s="17"/>
      <c r="F18" s="17"/>
    </row>
    <row r="19" spans="1:7" ht="12.75" thickBot="1" x14ac:dyDescent="0.25">
      <c r="A19" s="39"/>
      <c r="B19" s="17"/>
      <c r="C19" s="17"/>
      <c r="D19" s="17"/>
      <c r="E19" s="17"/>
      <c r="F19" s="17"/>
    </row>
    <row r="20" spans="1:7" ht="36" x14ac:dyDescent="0.2">
      <c r="A20" s="18" t="s">
        <v>117</v>
      </c>
      <c r="B20" s="40" t="s">
        <v>137</v>
      </c>
      <c r="C20" s="40" t="s">
        <v>135</v>
      </c>
      <c r="D20" s="40" t="s">
        <v>136</v>
      </c>
      <c r="E20" s="40" t="s">
        <v>189</v>
      </c>
      <c r="F20" s="41" t="s">
        <v>190</v>
      </c>
    </row>
    <row r="21" spans="1:7" x14ac:dyDescent="0.2">
      <c r="A21" s="42"/>
      <c r="B21" s="43" t="s">
        <v>98</v>
      </c>
      <c r="C21" s="44"/>
      <c r="D21" s="44"/>
      <c r="E21" s="45" t="e">
        <f>C21/D21</f>
        <v>#DIV/0!</v>
      </c>
      <c r="F21" s="46" t="e">
        <f>C21/C32</f>
        <v>#DIV/0!</v>
      </c>
    </row>
    <row r="22" spans="1:7" x14ac:dyDescent="0.2">
      <c r="A22" s="47"/>
      <c r="B22" s="48" t="s">
        <v>99</v>
      </c>
      <c r="C22" s="49"/>
      <c r="D22" s="49"/>
      <c r="E22" s="45" t="e">
        <f t="shared" ref="E22:E30" si="1">C22/D22</f>
        <v>#DIV/0!</v>
      </c>
      <c r="F22" s="46" t="e">
        <f>C22/C32</f>
        <v>#DIV/0!</v>
      </c>
    </row>
    <row r="23" spans="1:7" x14ac:dyDescent="0.2">
      <c r="A23" s="47"/>
      <c r="B23" s="48" t="s">
        <v>100</v>
      </c>
      <c r="C23" s="49"/>
      <c r="D23" s="49"/>
      <c r="E23" s="45" t="e">
        <f t="shared" si="1"/>
        <v>#DIV/0!</v>
      </c>
      <c r="F23" s="46" t="e">
        <f>C23/C32</f>
        <v>#DIV/0!</v>
      </c>
    </row>
    <row r="24" spans="1:7" x14ac:dyDescent="0.2">
      <c r="A24" s="47"/>
      <c r="B24" s="48" t="s">
        <v>101</v>
      </c>
      <c r="C24" s="49"/>
      <c r="D24" s="49"/>
      <c r="E24" s="45" t="e">
        <f t="shared" si="1"/>
        <v>#DIV/0!</v>
      </c>
      <c r="F24" s="46" t="e">
        <f>C24/C32</f>
        <v>#DIV/0!</v>
      </c>
    </row>
    <row r="25" spans="1:7" x14ac:dyDescent="0.2">
      <c r="A25" s="47"/>
      <c r="B25" s="48" t="s">
        <v>102</v>
      </c>
      <c r="C25" s="49"/>
      <c r="D25" s="49"/>
      <c r="E25" s="45" t="e">
        <f t="shared" si="1"/>
        <v>#DIV/0!</v>
      </c>
      <c r="F25" s="46" t="e">
        <f>C25/C32</f>
        <v>#DIV/0!</v>
      </c>
    </row>
    <row r="26" spans="1:7" x14ac:dyDescent="0.2">
      <c r="A26" s="50" t="s">
        <v>2</v>
      </c>
      <c r="B26" s="48" t="s">
        <v>103</v>
      </c>
      <c r="C26" s="49"/>
      <c r="D26" s="49"/>
      <c r="E26" s="45" t="e">
        <f t="shared" si="1"/>
        <v>#DIV/0!</v>
      </c>
      <c r="F26" s="46" t="e">
        <f>C26/C32</f>
        <v>#DIV/0!</v>
      </c>
    </row>
    <row r="27" spans="1:7" x14ac:dyDescent="0.2">
      <c r="A27" s="47"/>
      <c r="B27" s="48" t="s">
        <v>104</v>
      </c>
      <c r="C27" s="49"/>
      <c r="D27" s="49"/>
      <c r="E27" s="45" t="e">
        <f t="shared" si="1"/>
        <v>#DIV/0!</v>
      </c>
      <c r="F27" s="46" t="e">
        <f>C27/C32</f>
        <v>#DIV/0!</v>
      </c>
    </row>
    <row r="28" spans="1:7" x14ac:dyDescent="0.2">
      <c r="A28" s="47"/>
      <c r="B28" s="48" t="s">
        <v>105</v>
      </c>
      <c r="C28" s="49"/>
      <c r="D28" s="49"/>
      <c r="E28" s="45" t="e">
        <f t="shared" si="1"/>
        <v>#DIV/0!</v>
      </c>
      <c r="F28" s="46" t="e">
        <f>C28/C32</f>
        <v>#DIV/0!</v>
      </c>
    </row>
    <row r="29" spans="1:7" x14ac:dyDescent="0.2">
      <c r="A29" s="47"/>
      <c r="B29" s="48" t="s">
        <v>106</v>
      </c>
      <c r="C29" s="49"/>
      <c r="D29" s="49"/>
      <c r="E29" s="45" t="e">
        <f t="shared" si="1"/>
        <v>#DIV/0!</v>
      </c>
      <c r="F29" s="46" t="e">
        <f>C29/C32</f>
        <v>#DIV/0!</v>
      </c>
    </row>
    <row r="30" spans="1:7" x14ac:dyDescent="0.2">
      <c r="A30" s="47"/>
      <c r="B30" s="48" t="s">
        <v>107</v>
      </c>
      <c r="C30" s="49"/>
      <c r="D30" s="49"/>
      <c r="E30" s="45" t="e">
        <f t="shared" si="1"/>
        <v>#DIV/0!</v>
      </c>
      <c r="F30" s="46" t="e">
        <f>C30/C32</f>
        <v>#DIV/0!</v>
      </c>
    </row>
    <row r="31" spans="1:7" x14ac:dyDescent="0.2">
      <c r="A31" s="47"/>
      <c r="B31" s="51" t="s">
        <v>65</v>
      </c>
      <c r="C31" s="51">
        <f>SUM(C21:C30)</f>
        <v>0</v>
      </c>
      <c r="D31" s="52"/>
      <c r="E31" s="53"/>
      <c r="F31" s="54"/>
    </row>
    <row r="32" spans="1:7" ht="12.75" thickBot="1" x14ac:dyDescent="0.25">
      <c r="A32" s="47"/>
      <c r="B32" s="51" t="s">
        <v>66</v>
      </c>
      <c r="C32" s="51">
        <f>SUM(B5)</f>
        <v>0</v>
      </c>
      <c r="D32" s="52"/>
      <c r="E32" s="53"/>
      <c r="F32" s="55" t="e">
        <f>C31/C32</f>
        <v>#DIV/0!</v>
      </c>
      <c r="G32" s="29"/>
    </row>
    <row r="33" spans="1:6" x14ac:dyDescent="0.2">
      <c r="A33" s="56"/>
      <c r="B33" s="43" t="s">
        <v>98</v>
      </c>
      <c r="C33" s="57"/>
      <c r="D33" s="57"/>
      <c r="E33" s="58" t="e">
        <f>C33/D33</f>
        <v>#DIV/0!</v>
      </c>
      <c r="F33" s="59" t="e">
        <f>C33/C44</f>
        <v>#DIV/0!</v>
      </c>
    </row>
    <row r="34" spans="1:6" x14ac:dyDescent="0.2">
      <c r="A34" s="47"/>
      <c r="B34" s="48" t="s">
        <v>99</v>
      </c>
      <c r="C34" s="49"/>
      <c r="D34" s="49"/>
      <c r="E34" s="60" t="e">
        <f t="shared" ref="E34:E42" si="2">C34/D34</f>
        <v>#DIV/0!</v>
      </c>
      <c r="F34" s="55" t="e">
        <f>C34/C44</f>
        <v>#DIV/0!</v>
      </c>
    </row>
    <row r="35" spans="1:6" x14ac:dyDescent="0.2">
      <c r="A35" s="47"/>
      <c r="B35" s="48" t="s">
        <v>100</v>
      </c>
      <c r="C35" s="49"/>
      <c r="D35" s="49"/>
      <c r="E35" s="60" t="e">
        <f t="shared" si="2"/>
        <v>#DIV/0!</v>
      </c>
      <c r="F35" s="55" t="e">
        <f>C35/C44</f>
        <v>#DIV/0!</v>
      </c>
    </row>
    <row r="36" spans="1:6" x14ac:dyDescent="0.2">
      <c r="A36" s="47"/>
      <c r="B36" s="48" t="s">
        <v>101</v>
      </c>
      <c r="C36" s="49"/>
      <c r="D36" s="49"/>
      <c r="E36" s="60" t="e">
        <f t="shared" si="2"/>
        <v>#DIV/0!</v>
      </c>
      <c r="F36" s="55" t="e">
        <f>C36/C44</f>
        <v>#DIV/0!</v>
      </c>
    </row>
    <row r="37" spans="1:6" x14ac:dyDescent="0.2">
      <c r="A37" s="47"/>
      <c r="B37" s="48" t="s">
        <v>102</v>
      </c>
      <c r="C37" s="49"/>
      <c r="D37" s="49"/>
      <c r="E37" s="60" t="e">
        <f t="shared" si="2"/>
        <v>#DIV/0!</v>
      </c>
      <c r="F37" s="55" t="e">
        <f>C37/C44</f>
        <v>#DIV/0!</v>
      </c>
    </row>
    <row r="38" spans="1:6" x14ac:dyDescent="0.2">
      <c r="A38" s="50" t="s">
        <v>0</v>
      </c>
      <c r="B38" s="48" t="s">
        <v>103</v>
      </c>
      <c r="C38" s="49"/>
      <c r="D38" s="49"/>
      <c r="E38" s="60" t="e">
        <f t="shared" si="2"/>
        <v>#DIV/0!</v>
      </c>
      <c r="F38" s="55" t="e">
        <f>C38/C44</f>
        <v>#DIV/0!</v>
      </c>
    </row>
    <row r="39" spans="1:6" x14ac:dyDescent="0.2">
      <c r="A39" s="47"/>
      <c r="B39" s="48" t="s">
        <v>104</v>
      </c>
      <c r="C39" s="49"/>
      <c r="D39" s="49"/>
      <c r="E39" s="60" t="e">
        <f t="shared" si="2"/>
        <v>#DIV/0!</v>
      </c>
      <c r="F39" s="55" t="e">
        <f>C39/C44</f>
        <v>#DIV/0!</v>
      </c>
    </row>
    <row r="40" spans="1:6" x14ac:dyDescent="0.2">
      <c r="A40" s="47"/>
      <c r="B40" s="48" t="s">
        <v>105</v>
      </c>
      <c r="C40" s="49"/>
      <c r="D40" s="49"/>
      <c r="E40" s="60" t="e">
        <f t="shared" si="2"/>
        <v>#DIV/0!</v>
      </c>
      <c r="F40" s="55" t="e">
        <f>C40/C44</f>
        <v>#DIV/0!</v>
      </c>
    </row>
    <row r="41" spans="1:6" x14ac:dyDescent="0.2">
      <c r="A41" s="47"/>
      <c r="B41" s="48" t="s">
        <v>106</v>
      </c>
      <c r="C41" s="49"/>
      <c r="D41" s="49"/>
      <c r="E41" s="60" t="e">
        <f t="shared" si="2"/>
        <v>#DIV/0!</v>
      </c>
      <c r="F41" s="55" t="e">
        <f>C41/C44</f>
        <v>#DIV/0!</v>
      </c>
    </row>
    <row r="42" spans="1:6" x14ac:dyDescent="0.2">
      <c r="A42" s="47"/>
      <c r="B42" s="48" t="s">
        <v>107</v>
      </c>
      <c r="C42" s="49"/>
      <c r="D42" s="49"/>
      <c r="E42" s="60" t="e">
        <f t="shared" si="2"/>
        <v>#DIV/0!</v>
      </c>
      <c r="F42" s="55" t="e">
        <f>C42/C44</f>
        <v>#DIV/0!</v>
      </c>
    </row>
    <row r="43" spans="1:6" x14ac:dyDescent="0.2">
      <c r="A43" s="47"/>
      <c r="B43" s="51" t="s">
        <v>65</v>
      </c>
      <c r="C43" s="51">
        <f>SUM(C33:C42)</f>
        <v>0</v>
      </c>
      <c r="D43" s="61"/>
      <c r="E43" s="62"/>
      <c r="F43" s="63"/>
    </row>
    <row r="44" spans="1:6" ht="12.75" thickBot="1" x14ac:dyDescent="0.25">
      <c r="A44" s="47"/>
      <c r="B44" s="64" t="s">
        <v>66</v>
      </c>
      <c r="C44" s="51">
        <f>SUM(B5)</f>
        <v>0</v>
      </c>
      <c r="D44" s="52"/>
      <c r="E44" s="53"/>
      <c r="F44" s="55" t="e">
        <f>C43/C44</f>
        <v>#DIV/0!</v>
      </c>
    </row>
    <row r="45" spans="1:6" x14ac:dyDescent="0.2">
      <c r="A45" s="65"/>
      <c r="B45" s="66" t="s">
        <v>98</v>
      </c>
      <c r="C45" s="57"/>
      <c r="D45" s="57"/>
      <c r="E45" s="58" t="e">
        <f>C45/D45</f>
        <v>#DIV/0!</v>
      </c>
      <c r="F45" s="59" t="e">
        <f>C45/C56</f>
        <v>#DIV/0!</v>
      </c>
    </row>
    <row r="46" spans="1:6" x14ac:dyDescent="0.2">
      <c r="A46" s="67"/>
      <c r="B46" s="48" t="s">
        <v>99</v>
      </c>
      <c r="C46" s="49"/>
      <c r="D46" s="49"/>
      <c r="E46" s="60" t="e">
        <f t="shared" ref="E46:E54" si="3">C46/D46</f>
        <v>#DIV/0!</v>
      </c>
      <c r="F46" s="55" t="e">
        <f>C46/C56</f>
        <v>#DIV/0!</v>
      </c>
    </row>
    <row r="47" spans="1:6" x14ac:dyDescent="0.2">
      <c r="A47" s="67"/>
      <c r="B47" s="48" t="s">
        <v>100</v>
      </c>
      <c r="C47" s="49"/>
      <c r="D47" s="49"/>
      <c r="E47" s="60" t="e">
        <f t="shared" si="3"/>
        <v>#DIV/0!</v>
      </c>
      <c r="F47" s="55" t="e">
        <f>C47/C56</f>
        <v>#DIV/0!</v>
      </c>
    </row>
    <row r="48" spans="1:6" x14ac:dyDescent="0.2">
      <c r="A48" s="67"/>
      <c r="B48" s="48" t="s">
        <v>101</v>
      </c>
      <c r="C48" s="49"/>
      <c r="D48" s="49"/>
      <c r="E48" s="60" t="e">
        <f t="shared" si="3"/>
        <v>#DIV/0!</v>
      </c>
      <c r="F48" s="55" t="e">
        <f>C48/C56</f>
        <v>#DIV/0!</v>
      </c>
    </row>
    <row r="49" spans="1:7" x14ac:dyDescent="0.2">
      <c r="A49" s="67"/>
      <c r="B49" s="48" t="s">
        <v>102</v>
      </c>
      <c r="C49" s="49"/>
      <c r="D49" s="49"/>
      <c r="E49" s="60" t="e">
        <f t="shared" si="3"/>
        <v>#DIV/0!</v>
      </c>
      <c r="F49" s="55" t="e">
        <f>C49/C56</f>
        <v>#DIV/0!</v>
      </c>
    </row>
    <row r="50" spans="1:7" x14ac:dyDescent="0.2">
      <c r="A50" s="68" t="s">
        <v>1</v>
      </c>
      <c r="B50" s="48" t="s">
        <v>103</v>
      </c>
      <c r="C50" s="49"/>
      <c r="D50" s="49"/>
      <c r="E50" s="60" t="e">
        <f t="shared" si="3"/>
        <v>#DIV/0!</v>
      </c>
      <c r="F50" s="55" t="e">
        <f>C50/C56</f>
        <v>#DIV/0!</v>
      </c>
    </row>
    <row r="51" spans="1:7" x14ac:dyDescent="0.2">
      <c r="A51" s="67"/>
      <c r="B51" s="48" t="s">
        <v>104</v>
      </c>
      <c r="C51" s="49"/>
      <c r="D51" s="49"/>
      <c r="E51" s="60" t="e">
        <f t="shared" si="3"/>
        <v>#DIV/0!</v>
      </c>
      <c r="F51" s="55" t="e">
        <f>C51/C56</f>
        <v>#DIV/0!</v>
      </c>
    </row>
    <row r="52" spans="1:7" x14ac:dyDescent="0.2">
      <c r="A52" s="67"/>
      <c r="B52" s="48" t="s">
        <v>105</v>
      </c>
      <c r="C52" s="49"/>
      <c r="D52" s="49"/>
      <c r="E52" s="60" t="e">
        <f t="shared" si="3"/>
        <v>#DIV/0!</v>
      </c>
      <c r="F52" s="55" t="e">
        <f>C52/C56</f>
        <v>#DIV/0!</v>
      </c>
    </row>
    <row r="53" spans="1:7" x14ac:dyDescent="0.2">
      <c r="A53" s="67"/>
      <c r="B53" s="48" t="s">
        <v>106</v>
      </c>
      <c r="C53" s="49"/>
      <c r="D53" s="49"/>
      <c r="E53" s="60" t="e">
        <f t="shared" si="3"/>
        <v>#DIV/0!</v>
      </c>
      <c r="F53" s="55" t="e">
        <f>C53/C56</f>
        <v>#DIV/0!</v>
      </c>
      <c r="G53" s="69"/>
    </row>
    <row r="54" spans="1:7" x14ac:dyDescent="0.2">
      <c r="A54" s="67"/>
      <c r="B54" s="48" t="s">
        <v>107</v>
      </c>
      <c r="C54" s="49"/>
      <c r="D54" s="49"/>
      <c r="E54" s="60" t="e">
        <f t="shared" si="3"/>
        <v>#DIV/0!</v>
      </c>
      <c r="F54" s="55" t="e">
        <f>C54/C56</f>
        <v>#DIV/0!</v>
      </c>
      <c r="G54" s="69"/>
    </row>
    <row r="55" spans="1:7" x14ac:dyDescent="0.2">
      <c r="A55" s="67"/>
      <c r="B55" s="51" t="s">
        <v>65</v>
      </c>
      <c r="C55" s="51">
        <f>SUM(C45:C54)</f>
        <v>0</v>
      </c>
      <c r="D55" s="61"/>
      <c r="E55" s="62"/>
      <c r="F55" s="63"/>
      <c r="G55" s="69"/>
    </row>
    <row r="56" spans="1:7" ht="12.75" thickBot="1" x14ac:dyDescent="0.25">
      <c r="A56" s="70"/>
      <c r="B56" s="64" t="s">
        <v>66</v>
      </c>
      <c r="C56" s="64">
        <f>SUM(B5)</f>
        <v>0</v>
      </c>
      <c r="D56" s="71"/>
      <c r="E56" s="72"/>
      <c r="F56" s="73" t="e">
        <f>C55/C56</f>
        <v>#DIV/0!</v>
      </c>
    </row>
    <row r="57" spans="1:7" ht="12.75" thickBot="1" x14ac:dyDescent="0.25">
      <c r="A57" s="74"/>
      <c r="B57" s="49"/>
      <c r="C57" s="49"/>
      <c r="D57" s="49"/>
      <c r="E57" s="17"/>
      <c r="F57" s="17"/>
    </row>
    <row r="58" spans="1:7" x14ac:dyDescent="0.2">
      <c r="A58" s="18" t="s">
        <v>118</v>
      </c>
      <c r="B58" s="75" t="s">
        <v>44</v>
      </c>
      <c r="C58" s="75" t="s">
        <v>0</v>
      </c>
      <c r="D58" s="75" t="s">
        <v>1</v>
      </c>
      <c r="E58" s="75" t="s">
        <v>6</v>
      </c>
      <c r="F58" s="76" t="s">
        <v>45</v>
      </c>
    </row>
    <row r="59" spans="1:7" ht="24" x14ac:dyDescent="0.2">
      <c r="A59" s="47" t="s">
        <v>51</v>
      </c>
      <c r="B59" s="77"/>
      <c r="C59" s="77"/>
      <c r="D59" s="77"/>
      <c r="E59" s="77"/>
      <c r="F59" s="78"/>
    </row>
    <row r="60" spans="1:7" ht="24" x14ac:dyDescent="0.2">
      <c r="A60" s="47" t="s">
        <v>50</v>
      </c>
      <c r="B60" s="77"/>
      <c r="C60" s="77"/>
      <c r="D60" s="77"/>
      <c r="E60" s="77"/>
      <c r="F60" s="78"/>
    </row>
    <row r="61" spans="1:7" ht="27" customHeight="1" x14ac:dyDescent="0.2">
      <c r="A61" s="79" t="s">
        <v>47</v>
      </c>
      <c r="B61" s="80" t="e">
        <f>B59/B4</f>
        <v>#DIV/0!</v>
      </c>
      <c r="C61" s="80" t="e">
        <f t="shared" ref="C61:F62" si="4">(C59/C4)</f>
        <v>#DIV/0!</v>
      </c>
      <c r="D61" s="80" t="e">
        <f t="shared" si="4"/>
        <v>#DIV/0!</v>
      </c>
      <c r="E61" s="80" t="e">
        <f t="shared" si="4"/>
        <v>#DIV/0!</v>
      </c>
      <c r="F61" s="81" t="e">
        <f t="shared" si="4"/>
        <v>#DIV/0!</v>
      </c>
    </row>
    <row r="62" spans="1:7" ht="23.25" customHeight="1" thickBot="1" x14ac:dyDescent="0.25">
      <c r="A62" s="82" t="s">
        <v>48</v>
      </c>
      <c r="B62" s="83" t="e">
        <f>B60/B5</f>
        <v>#DIV/0!</v>
      </c>
      <c r="C62" s="83" t="e">
        <f t="shared" si="4"/>
        <v>#DIV/0!</v>
      </c>
      <c r="D62" s="83" t="e">
        <f t="shared" si="4"/>
        <v>#DIV/0!</v>
      </c>
      <c r="E62" s="83" t="e">
        <f t="shared" si="4"/>
        <v>#DIV/0!</v>
      </c>
      <c r="F62" s="84" t="e">
        <f t="shared" si="4"/>
        <v>#DIV/0!</v>
      </c>
    </row>
    <row r="63" spans="1:7" ht="12.75" thickBot="1" x14ac:dyDescent="0.25">
      <c r="A63" s="56"/>
      <c r="B63" s="57"/>
      <c r="C63" s="57"/>
      <c r="D63" s="57"/>
      <c r="E63" s="57"/>
      <c r="F63" s="57"/>
      <c r="G63" s="29"/>
    </row>
    <row r="64" spans="1:7" x14ac:dyDescent="0.2">
      <c r="A64" s="18" t="s">
        <v>119</v>
      </c>
      <c r="B64" s="75" t="s">
        <v>44</v>
      </c>
      <c r="C64" s="75" t="s">
        <v>0</v>
      </c>
      <c r="D64" s="75" t="s">
        <v>1</v>
      </c>
      <c r="E64" s="75" t="s">
        <v>46</v>
      </c>
      <c r="F64" s="76" t="s">
        <v>45</v>
      </c>
    </row>
    <row r="65" spans="1:7" x14ac:dyDescent="0.2">
      <c r="A65" s="21" t="s">
        <v>52</v>
      </c>
      <c r="B65" s="85"/>
      <c r="C65" s="85"/>
      <c r="D65" s="85"/>
      <c r="E65" s="85"/>
      <c r="F65" s="86"/>
    </row>
    <row r="66" spans="1:7" x14ac:dyDescent="0.2">
      <c r="A66" s="21" t="s">
        <v>10</v>
      </c>
      <c r="B66" s="85"/>
      <c r="C66" s="85"/>
      <c r="D66" s="85"/>
      <c r="E66" s="85"/>
      <c r="F66" s="86"/>
    </row>
    <row r="67" spans="1:7" x14ac:dyDescent="0.2">
      <c r="A67" s="21" t="s">
        <v>9</v>
      </c>
      <c r="B67" s="85"/>
      <c r="C67" s="85"/>
      <c r="D67" s="85"/>
      <c r="E67" s="85"/>
      <c r="F67" s="86"/>
    </row>
    <row r="68" spans="1:7" ht="24" x14ac:dyDescent="0.2">
      <c r="A68" s="30" t="s">
        <v>53</v>
      </c>
      <c r="B68" s="87" t="e">
        <f>(B65/B4)</f>
        <v>#DIV/0!</v>
      </c>
      <c r="C68" s="87" t="e">
        <f>C65/C4</f>
        <v>#DIV/0!</v>
      </c>
      <c r="D68" s="87" t="e">
        <f>D65/D4</f>
        <v>#DIV/0!</v>
      </c>
      <c r="E68" s="87" t="e">
        <f>E65/E4</f>
        <v>#DIV/0!</v>
      </c>
      <c r="F68" s="88" t="e">
        <f>F65/F4</f>
        <v>#DIV/0!</v>
      </c>
    </row>
    <row r="69" spans="1:7" x14ac:dyDescent="0.2">
      <c r="A69" s="30" t="s">
        <v>11</v>
      </c>
      <c r="B69" s="87" t="e">
        <f>B66/B4</f>
        <v>#DIV/0!</v>
      </c>
      <c r="C69" s="87" t="e">
        <f>C66/C4</f>
        <v>#DIV/0!</v>
      </c>
      <c r="D69" s="87" t="e">
        <f>D66/D4</f>
        <v>#DIV/0!</v>
      </c>
      <c r="E69" s="87" t="e">
        <f>E66/E4</f>
        <v>#DIV/0!</v>
      </c>
      <c r="F69" s="88" t="e">
        <f>F66/F4</f>
        <v>#DIV/0!</v>
      </c>
    </row>
    <row r="70" spans="1:7" ht="12.75" thickBot="1" x14ac:dyDescent="0.25">
      <c r="A70" s="24" t="s">
        <v>12</v>
      </c>
      <c r="B70" s="89" t="e">
        <f>B67/B4</f>
        <v>#DIV/0!</v>
      </c>
      <c r="C70" s="89" t="e">
        <f>C67/C4</f>
        <v>#DIV/0!</v>
      </c>
      <c r="D70" s="89" t="e">
        <f>D67/D4</f>
        <v>#DIV/0!</v>
      </c>
      <c r="E70" s="89" t="e">
        <f>E67/E4</f>
        <v>#DIV/0!</v>
      </c>
      <c r="F70" s="90" t="e">
        <f>F67/F4</f>
        <v>#DIV/0!</v>
      </c>
    </row>
    <row r="71" spans="1:7" ht="12.75" thickBot="1" x14ac:dyDescent="0.25">
      <c r="A71" s="56"/>
      <c r="B71" s="57"/>
      <c r="C71" s="57"/>
      <c r="D71" s="57"/>
      <c r="E71" s="57"/>
      <c r="F71" s="57"/>
      <c r="G71" s="29"/>
    </row>
    <row r="72" spans="1:7" x14ac:dyDescent="0.2">
      <c r="A72" s="18" t="s">
        <v>120</v>
      </c>
      <c r="B72" s="75" t="s">
        <v>44</v>
      </c>
      <c r="C72" s="75" t="s">
        <v>0</v>
      </c>
      <c r="D72" s="75" t="s">
        <v>1</v>
      </c>
      <c r="E72" s="75" t="s">
        <v>6</v>
      </c>
      <c r="F72" s="76" t="s">
        <v>45</v>
      </c>
    </row>
    <row r="73" spans="1:7" ht="24" x14ac:dyDescent="0.2">
      <c r="A73" s="21" t="s">
        <v>92</v>
      </c>
      <c r="B73" s="85"/>
      <c r="C73" s="85"/>
      <c r="D73" s="85"/>
      <c r="E73" s="85"/>
      <c r="F73" s="86"/>
    </row>
    <row r="74" spans="1:7" x14ac:dyDescent="0.2">
      <c r="A74" s="21" t="s">
        <v>83</v>
      </c>
      <c r="B74" s="85"/>
      <c r="C74" s="85"/>
      <c r="D74" s="85"/>
      <c r="E74" s="85"/>
      <c r="F74" s="86"/>
    </row>
    <row r="75" spans="1:7" ht="24" x14ac:dyDescent="0.2">
      <c r="A75" s="21" t="s">
        <v>84</v>
      </c>
      <c r="B75" s="85"/>
      <c r="C75" s="85"/>
      <c r="D75" s="85"/>
      <c r="E75" s="85"/>
      <c r="F75" s="86"/>
    </row>
    <row r="76" spans="1:7" ht="24" x14ac:dyDescent="0.2">
      <c r="A76" s="30" t="s">
        <v>89</v>
      </c>
      <c r="B76" s="87" t="e">
        <f t="shared" ref="B76:F78" si="5">(B73/B65)</f>
        <v>#DIV/0!</v>
      </c>
      <c r="C76" s="87" t="e">
        <f t="shared" si="5"/>
        <v>#DIV/0!</v>
      </c>
      <c r="D76" s="87" t="e">
        <f t="shared" si="5"/>
        <v>#DIV/0!</v>
      </c>
      <c r="E76" s="87" t="e">
        <f t="shared" si="5"/>
        <v>#DIV/0!</v>
      </c>
      <c r="F76" s="88" t="e">
        <f t="shared" si="5"/>
        <v>#DIV/0!</v>
      </c>
    </row>
    <row r="77" spans="1:7" x14ac:dyDescent="0.2">
      <c r="A77" s="30" t="s">
        <v>90</v>
      </c>
      <c r="B77" s="87" t="e">
        <f t="shared" si="5"/>
        <v>#DIV/0!</v>
      </c>
      <c r="C77" s="87" t="e">
        <f t="shared" si="5"/>
        <v>#DIV/0!</v>
      </c>
      <c r="D77" s="87" t="e">
        <f t="shared" si="5"/>
        <v>#DIV/0!</v>
      </c>
      <c r="E77" s="87" t="e">
        <f t="shared" si="5"/>
        <v>#DIV/0!</v>
      </c>
      <c r="F77" s="88" t="e">
        <f t="shared" si="5"/>
        <v>#DIV/0!</v>
      </c>
    </row>
    <row r="78" spans="1:7" ht="24.75" thickBot="1" x14ac:dyDescent="0.25">
      <c r="A78" s="24" t="s">
        <v>91</v>
      </c>
      <c r="B78" s="89" t="e">
        <f t="shared" si="5"/>
        <v>#DIV/0!</v>
      </c>
      <c r="C78" s="89" t="e">
        <f t="shared" si="5"/>
        <v>#DIV/0!</v>
      </c>
      <c r="D78" s="89" t="e">
        <f t="shared" si="5"/>
        <v>#DIV/0!</v>
      </c>
      <c r="E78" s="89" t="e">
        <f t="shared" si="5"/>
        <v>#DIV/0!</v>
      </c>
      <c r="F78" s="90" t="e">
        <f t="shared" si="5"/>
        <v>#DIV/0!</v>
      </c>
    </row>
    <row r="79" spans="1:7" ht="12.75" thickBot="1" x14ac:dyDescent="0.25"/>
    <row r="80" spans="1:7" x14ac:dyDescent="0.2">
      <c r="A80" s="18" t="s">
        <v>130</v>
      </c>
      <c r="B80" s="93" t="s">
        <v>44</v>
      </c>
      <c r="C80" s="93" t="s">
        <v>0</v>
      </c>
      <c r="D80" s="93" t="s">
        <v>1</v>
      </c>
      <c r="E80" s="93" t="s">
        <v>6</v>
      </c>
      <c r="F80" s="94" t="s">
        <v>45</v>
      </c>
    </row>
    <row r="81" spans="1:6" ht="24" x14ac:dyDescent="0.2">
      <c r="A81" s="7" t="s">
        <v>49</v>
      </c>
      <c r="B81" s="8"/>
      <c r="C81" s="8"/>
      <c r="D81" s="8"/>
      <c r="E81" s="8"/>
      <c r="F81" s="9"/>
    </row>
    <row r="82" spans="1:6" ht="24" x14ac:dyDescent="0.2">
      <c r="A82" s="7" t="s">
        <v>138</v>
      </c>
      <c r="B82" s="8"/>
      <c r="C82" s="8"/>
      <c r="D82" s="8"/>
      <c r="E82" s="8"/>
      <c r="F82" s="9"/>
    </row>
    <row r="83" spans="1:6" ht="24" x14ac:dyDescent="0.2">
      <c r="A83" s="7" t="s">
        <v>139</v>
      </c>
      <c r="B83" s="8"/>
      <c r="C83" s="8"/>
      <c r="D83" s="8"/>
      <c r="E83" s="8"/>
      <c r="F83" s="9"/>
    </row>
    <row r="84" spans="1:6" ht="24" x14ac:dyDescent="0.2">
      <c r="A84" s="95" t="s">
        <v>140</v>
      </c>
      <c r="B84" s="96" t="e">
        <f>B83/B5</f>
        <v>#DIV/0!</v>
      </c>
      <c r="C84" s="96" t="e">
        <f>C83/C5</f>
        <v>#DIV/0!</v>
      </c>
      <c r="D84" s="96" t="e">
        <f>D83/D5</f>
        <v>#DIV/0!</v>
      </c>
      <c r="E84" s="96" t="e">
        <f>E83/E5</f>
        <v>#DIV/0!</v>
      </c>
      <c r="F84" s="97" t="e">
        <f>F83/F5</f>
        <v>#DIV/0!</v>
      </c>
    </row>
    <row r="85" spans="1:6" ht="24.75" thickBot="1" x14ac:dyDescent="0.25">
      <c r="A85" s="98" t="s">
        <v>141</v>
      </c>
      <c r="B85" s="99" t="e">
        <f>B83/B82</f>
        <v>#DIV/0!</v>
      </c>
      <c r="C85" s="99" t="e">
        <f>C83/C82</f>
        <v>#DIV/0!</v>
      </c>
      <c r="D85" s="99" t="e">
        <f>D83/D82</f>
        <v>#DIV/0!</v>
      </c>
      <c r="E85" s="99" t="e">
        <f>E83/E82</f>
        <v>#DIV/0!</v>
      </c>
      <c r="F85" s="100" t="e">
        <f>F83/F82</f>
        <v>#DIV/0!</v>
      </c>
    </row>
  </sheetData>
  <customSheetViews>
    <customSheetView guid="{1C02EF7B-23A7-4183-8DC9-F7A194DF20A6}" scale="138">
      <selection activeCell="K48" sqref="K48"/>
      <pageMargins left="0.7" right="0.7" top="0.75" bottom="0.75" header="0.3" footer="0.3"/>
      <pageSetup orientation="portrait" horizontalDpi="1200" verticalDpi="1200" r:id="rId1"/>
    </customSheetView>
    <customSheetView guid="{EEA6D78F-A385-44C7-A869-F73FA05B6C94}" scale="138" topLeftCell="A70">
      <selection activeCell="E21" sqref="E21"/>
      <pageMargins left="0.7" right="0.7" top="0.75" bottom="0.75" header="0.3" footer="0.3"/>
      <pageSetup orientation="portrait" horizontalDpi="1200" verticalDpi="1200" r:id="rId2"/>
    </customSheetView>
    <customSheetView guid="{E9A58CC4-FED3-4AB1-9916-3D01F0AB4DAD}" scale="138">
      <selection activeCell="A87" sqref="A87"/>
      <pageMargins left="0.7" right="0.7" top="0.75" bottom="0.75" header="0.3" footer="0.3"/>
      <pageSetup orientation="portrait" horizontalDpi="1200" verticalDpi="1200" r:id="rId3"/>
    </customSheetView>
    <customSheetView guid="{3C4B840D-6C60-423D-A4EC-D7A70BF22254}" scale="138">
      <selection activeCell="K48" sqref="K48"/>
      <pageMargins left="0.7" right="0.7" top="0.75" bottom="0.75" header="0.3" footer="0.3"/>
      <pageSetup orientation="portrait" horizontalDpi="1200" verticalDpi="1200" r:id="rId4"/>
    </customSheetView>
  </customSheetViews>
  <pageMargins left="0.7" right="0.7" top="0.75" bottom="0.75" header="0.3" footer="0.3"/>
  <pageSetup orientation="portrait" horizontalDpi="1200" verticalDpi="1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topLeftCell="A34" zoomScaleNormal="100" workbookViewId="0">
      <selection activeCell="B10" sqref="B10"/>
    </sheetView>
  </sheetViews>
  <sheetFormatPr defaultColWidth="8.85546875" defaultRowHeight="12.75" x14ac:dyDescent="0.2"/>
  <cols>
    <col min="1" max="1" width="96.140625" style="108" customWidth="1"/>
    <col min="2" max="2" width="27.140625" style="109" customWidth="1"/>
    <col min="3" max="3" width="27.85546875" style="103" customWidth="1"/>
    <col min="4" max="16384" width="8.85546875" style="103"/>
  </cols>
  <sheetData>
    <row r="1" spans="1:2" x14ac:dyDescent="0.2">
      <c r="A1" s="101" t="s">
        <v>67</v>
      </c>
      <c r="B1" s="102"/>
    </row>
    <row r="2" spans="1:2" s="161" customFormat="1" ht="27.95" customHeight="1" x14ac:dyDescent="0.2">
      <c r="A2" s="104" t="s">
        <v>108</v>
      </c>
      <c r="B2" s="105"/>
    </row>
    <row r="3" spans="1:2" s="161" customFormat="1" ht="42.95" customHeight="1" thickBot="1" x14ac:dyDescent="0.25">
      <c r="A3" s="106" t="s">
        <v>142</v>
      </c>
      <c r="B3" s="107"/>
    </row>
    <row r="4" spans="1:2" ht="13.5" thickBot="1" x14ac:dyDescent="0.25"/>
    <row r="5" spans="1:2" ht="13.5" thickBot="1" x14ac:dyDescent="0.25">
      <c r="A5" s="110" t="s">
        <v>143</v>
      </c>
      <c r="B5" s="111"/>
    </row>
    <row r="6" spans="1:2" ht="42.75" customHeight="1" x14ac:dyDescent="0.2">
      <c r="A6" s="112" t="s">
        <v>40</v>
      </c>
      <c r="B6" s="113" t="s">
        <v>26</v>
      </c>
    </row>
    <row r="7" spans="1:2" ht="27" customHeight="1" x14ac:dyDescent="0.2">
      <c r="A7" s="114"/>
      <c r="B7" s="115" t="s">
        <v>158</v>
      </c>
    </row>
    <row r="8" spans="1:2" x14ac:dyDescent="0.2">
      <c r="A8" s="114"/>
      <c r="B8" s="115"/>
    </row>
    <row r="9" spans="1:2" x14ac:dyDescent="0.2">
      <c r="A9" s="114"/>
      <c r="B9" s="115"/>
    </row>
    <row r="10" spans="1:2" x14ac:dyDescent="0.2">
      <c r="A10" s="114"/>
      <c r="B10" s="115"/>
    </row>
    <row r="11" spans="1:2" x14ac:dyDescent="0.2">
      <c r="A11" s="114"/>
      <c r="B11" s="115"/>
    </row>
    <row r="12" spans="1:2" x14ac:dyDescent="0.2">
      <c r="A12" s="114"/>
      <c r="B12" s="115"/>
    </row>
    <row r="13" spans="1:2" x14ac:dyDescent="0.2">
      <c r="A13" s="114"/>
      <c r="B13" s="115"/>
    </row>
    <row r="14" spans="1:2" x14ac:dyDescent="0.2">
      <c r="A14" s="114"/>
      <c r="B14" s="115"/>
    </row>
    <row r="15" spans="1:2" x14ac:dyDescent="0.2">
      <c r="A15" s="114"/>
      <c r="B15" s="115"/>
    </row>
    <row r="16" spans="1:2" x14ac:dyDescent="0.2">
      <c r="A16" s="114"/>
      <c r="B16" s="115"/>
    </row>
    <row r="17" spans="1:2" x14ac:dyDescent="0.2">
      <c r="A17" s="114"/>
      <c r="B17" s="115"/>
    </row>
    <row r="18" spans="1:2" x14ac:dyDescent="0.2">
      <c r="A18" s="114"/>
      <c r="B18" s="115"/>
    </row>
    <row r="19" spans="1:2" x14ac:dyDescent="0.2">
      <c r="A19" s="114"/>
      <c r="B19" s="115"/>
    </row>
    <row r="20" spans="1:2" ht="13.5" thickBot="1" x14ac:dyDescent="0.25">
      <c r="A20" s="116"/>
      <c r="B20" s="117"/>
    </row>
    <row r="21" spans="1:2" ht="13.5" thickBot="1" x14ac:dyDescent="0.25">
      <c r="A21" s="118"/>
      <c r="B21" s="119"/>
    </row>
    <row r="22" spans="1:2" ht="13.5" thickBot="1" x14ac:dyDescent="0.25">
      <c r="A22" s="110" t="s">
        <v>144</v>
      </c>
      <c r="B22" s="111"/>
    </row>
    <row r="23" spans="1:2" ht="25.5" x14ac:dyDescent="0.2">
      <c r="A23" s="112" t="s">
        <v>41</v>
      </c>
      <c r="B23" s="113" t="s">
        <v>26</v>
      </c>
    </row>
    <row r="24" spans="1:2" ht="41.25" customHeight="1" x14ac:dyDescent="0.2">
      <c r="A24" s="114"/>
      <c r="B24" s="115" t="s">
        <v>159</v>
      </c>
    </row>
    <row r="25" spans="1:2" ht="51" x14ac:dyDescent="0.2">
      <c r="A25" s="114"/>
      <c r="B25" s="115" t="s">
        <v>160</v>
      </c>
    </row>
    <row r="26" spans="1:2" ht="63.75" x14ac:dyDescent="0.2">
      <c r="A26" s="114"/>
      <c r="B26" s="115" t="s">
        <v>161</v>
      </c>
    </row>
    <row r="27" spans="1:2" x14ac:dyDescent="0.2">
      <c r="A27" s="114"/>
      <c r="B27" s="115"/>
    </row>
    <row r="28" spans="1:2" x14ac:dyDescent="0.2">
      <c r="A28" s="114"/>
      <c r="B28" s="115"/>
    </row>
    <row r="29" spans="1:2" x14ac:dyDescent="0.2">
      <c r="A29" s="114"/>
      <c r="B29" s="115"/>
    </row>
    <row r="30" spans="1:2" x14ac:dyDescent="0.2">
      <c r="A30" s="114"/>
      <c r="B30" s="115"/>
    </row>
    <row r="31" spans="1:2" x14ac:dyDescent="0.2">
      <c r="A31" s="114"/>
      <c r="B31" s="115"/>
    </row>
    <row r="32" spans="1:2" x14ac:dyDescent="0.2">
      <c r="A32" s="114"/>
      <c r="B32" s="115"/>
    </row>
    <row r="33" spans="1:3" x14ac:dyDescent="0.2">
      <c r="A33" s="114"/>
      <c r="B33" s="115"/>
    </row>
    <row r="34" spans="1:3" x14ac:dyDescent="0.2">
      <c r="A34" s="114"/>
      <c r="B34" s="115"/>
    </row>
    <row r="35" spans="1:3" x14ac:dyDescent="0.2">
      <c r="A35" s="120" t="s">
        <v>28</v>
      </c>
      <c r="B35" s="121">
        <f>SUM(' Data Entry'!B5*0.2)</f>
        <v>0</v>
      </c>
    </row>
    <row r="36" spans="1:3" ht="13.5" thickBot="1" x14ac:dyDescent="0.25">
      <c r="A36" s="122" t="s">
        <v>145</v>
      </c>
      <c r="B36" s="123">
        <f>B35/12</f>
        <v>0</v>
      </c>
    </row>
    <row r="37" spans="1:3" ht="13.5" thickBot="1" x14ac:dyDescent="0.25"/>
    <row r="38" spans="1:3" ht="13.5" thickBot="1" x14ac:dyDescent="0.25">
      <c r="A38" s="110" t="s">
        <v>146</v>
      </c>
      <c r="B38" s="124"/>
      <c r="C38" s="111"/>
    </row>
    <row r="39" spans="1:3" ht="25.5" customHeight="1" x14ac:dyDescent="0.2">
      <c r="A39" s="125" t="s">
        <v>148</v>
      </c>
      <c r="B39" s="126"/>
      <c r="C39" s="127" t="s">
        <v>26</v>
      </c>
    </row>
    <row r="40" spans="1:3" ht="25.5" x14ac:dyDescent="0.2">
      <c r="A40" s="128" t="s">
        <v>70</v>
      </c>
      <c r="B40" s="129" t="s">
        <v>75</v>
      </c>
      <c r="C40" s="130" t="s">
        <v>162</v>
      </c>
    </row>
    <row r="41" spans="1:3" ht="38.25" x14ac:dyDescent="0.2">
      <c r="A41" s="128" t="s">
        <v>150</v>
      </c>
      <c r="B41" s="129" t="s">
        <v>73</v>
      </c>
      <c r="C41" s="131" t="s">
        <v>163</v>
      </c>
    </row>
    <row r="42" spans="1:3" ht="38.25" x14ac:dyDescent="0.2">
      <c r="A42" s="128" t="s">
        <v>72</v>
      </c>
      <c r="B42" s="129" t="s">
        <v>113</v>
      </c>
      <c r="C42" s="132" t="s">
        <v>164</v>
      </c>
    </row>
    <row r="43" spans="1:3" ht="51" customHeight="1" thickBot="1" x14ac:dyDescent="0.25">
      <c r="A43" s="133" t="s">
        <v>149</v>
      </c>
      <c r="B43" s="134" t="s">
        <v>69</v>
      </c>
      <c r="C43" s="135" t="s">
        <v>165</v>
      </c>
    </row>
    <row r="44" spans="1:3" ht="13.5" thickBot="1" x14ac:dyDescent="0.25"/>
    <row r="45" spans="1:3" ht="13.5" thickBot="1" x14ac:dyDescent="0.25">
      <c r="A45" s="110" t="s">
        <v>147</v>
      </c>
      <c r="B45" s="124"/>
      <c r="C45" s="111"/>
    </row>
    <row r="46" spans="1:3" ht="25.5" customHeight="1" thickBot="1" x14ac:dyDescent="0.25">
      <c r="A46" s="136" t="s">
        <v>151</v>
      </c>
      <c r="B46" s="137"/>
      <c r="C46" s="113" t="s">
        <v>26</v>
      </c>
    </row>
    <row r="47" spans="1:3" ht="38.25" x14ac:dyDescent="0.2">
      <c r="A47" s="138" t="s">
        <v>109</v>
      </c>
      <c r="B47" s="139" t="e">
        <f>' Data Entry'!B61</f>
        <v>#DIV/0!</v>
      </c>
      <c r="C47" s="140" t="s">
        <v>166</v>
      </c>
    </row>
    <row r="48" spans="1:3" ht="13.5" customHeight="1" x14ac:dyDescent="0.2">
      <c r="A48" s="141" t="s">
        <v>110</v>
      </c>
      <c r="B48" s="142" t="e">
        <f>' Data Entry'!B62</f>
        <v>#DIV/0!</v>
      </c>
      <c r="C48" s="115"/>
    </row>
    <row r="49" spans="1:3" ht="81.75" customHeight="1" x14ac:dyDescent="0.2">
      <c r="A49" s="128" t="s">
        <v>34</v>
      </c>
      <c r="B49" s="142" t="e">
        <f>' Data Entry'!D61</f>
        <v>#DIV/0!</v>
      </c>
      <c r="C49" s="115" t="s">
        <v>186</v>
      </c>
    </row>
    <row r="50" spans="1:3" ht="18" customHeight="1" thickBot="1" x14ac:dyDescent="0.25">
      <c r="A50" s="133" t="s">
        <v>152</v>
      </c>
      <c r="B50" s="143" t="e">
        <f>' Data Entry'!D62</f>
        <v>#DIV/0!</v>
      </c>
      <c r="C50" s="117"/>
    </row>
    <row r="51" spans="1:3" ht="13.5" thickBot="1" x14ac:dyDescent="0.25">
      <c r="C51" s="109"/>
    </row>
    <row r="52" spans="1:3" ht="13.5" thickBot="1" x14ac:dyDescent="0.25">
      <c r="A52" s="110" t="s">
        <v>153</v>
      </c>
      <c r="B52" s="111"/>
    </row>
    <row r="53" spans="1:3" x14ac:dyDescent="0.2">
      <c r="A53" s="144" t="s">
        <v>154</v>
      </c>
      <c r="B53" s="113" t="s">
        <v>26</v>
      </c>
    </row>
    <row r="54" spans="1:3" ht="54.75" customHeight="1" x14ac:dyDescent="0.2">
      <c r="A54" s="114"/>
      <c r="B54" s="115" t="s">
        <v>35</v>
      </c>
    </row>
    <row r="55" spans="1:3" ht="38.25" x14ac:dyDescent="0.2">
      <c r="A55" s="114"/>
      <c r="B55" s="115" t="s">
        <v>155</v>
      </c>
    </row>
    <row r="56" spans="1:3" x14ac:dyDescent="0.2">
      <c r="A56" s="114"/>
      <c r="B56" s="115"/>
    </row>
    <row r="57" spans="1:3" x14ac:dyDescent="0.2">
      <c r="A57" s="114"/>
      <c r="B57" s="115"/>
    </row>
    <row r="58" spans="1:3" x14ac:dyDescent="0.2">
      <c r="A58" s="114"/>
      <c r="B58" s="115"/>
    </row>
    <row r="59" spans="1:3" x14ac:dyDescent="0.2">
      <c r="A59" s="114"/>
      <c r="B59" s="115"/>
    </row>
    <row r="60" spans="1:3" x14ac:dyDescent="0.2">
      <c r="A60" s="114"/>
      <c r="B60" s="115"/>
    </row>
    <row r="61" spans="1:3" x14ac:dyDescent="0.2">
      <c r="A61" s="114"/>
      <c r="B61" s="115"/>
    </row>
    <row r="62" spans="1:3" x14ac:dyDescent="0.2">
      <c r="A62" s="114"/>
      <c r="B62" s="115"/>
    </row>
    <row r="63" spans="1:3" x14ac:dyDescent="0.2">
      <c r="A63" s="114"/>
      <c r="B63" s="115"/>
    </row>
    <row r="64" spans="1:3" x14ac:dyDescent="0.2">
      <c r="A64" s="114"/>
      <c r="B64" s="115"/>
    </row>
    <row r="65" spans="1:2" x14ac:dyDescent="0.2">
      <c r="A65" s="114"/>
      <c r="B65" s="115"/>
    </row>
    <row r="66" spans="1:2" x14ac:dyDescent="0.2">
      <c r="A66" s="114"/>
      <c r="B66" s="115"/>
    </row>
    <row r="67" spans="1:2" x14ac:dyDescent="0.2">
      <c r="A67" s="114"/>
      <c r="B67" s="115"/>
    </row>
    <row r="68" spans="1:2" x14ac:dyDescent="0.2">
      <c r="A68" s="114"/>
      <c r="B68" s="115"/>
    </row>
    <row r="69" spans="1:2" x14ac:dyDescent="0.2">
      <c r="A69" s="114"/>
      <c r="B69" s="115"/>
    </row>
    <row r="70" spans="1:2" ht="13.5" thickBot="1" x14ac:dyDescent="0.25">
      <c r="A70" s="116"/>
      <c r="B70" s="117"/>
    </row>
    <row r="71" spans="1:2" ht="13.5" thickBot="1" x14ac:dyDescent="0.25"/>
    <row r="72" spans="1:2" ht="13.5" thickBot="1" x14ac:dyDescent="0.25">
      <c r="A72" s="110" t="s">
        <v>156</v>
      </c>
      <c r="B72" s="111"/>
    </row>
    <row r="73" spans="1:2" x14ac:dyDescent="0.2">
      <c r="A73" s="144" t="s">
        <v>5</v>
      </c>
      <c r="B73" s="113" t="s">
        <v>26</v>
      </c>
    </row>
    <row r="74" spans="1:2" ht="51" x14ac:dyDescent="0.2">
      <c r="A74" s="114"/>
      <c r="B74" s="115" t="s">
        <v>157</v>
      </c>
    </row>
    <row r="75" spans="1:2" ht="89.25" x14ac:dyDescent="0.2">
      <c r="A75" s="114"/>
      <c r="B75" s="115" t="s">
        <v>37</v>
      </c>
    </row>
    <row r="76" spans="1:2" x14ac:dyDescent="0.2">
      <c r="A76" s="114"/>
      <c r="B76" s="115"/>
    </row>
    <row r="77" spans="1:2" x14ac:dyDescent="0.2">
      <c r="A77" s="114"/>
      <c r="B77" s="115"/>
    </row>
    <row r="78" spans="1:2" x14ac:dyDescent="0.2">
      <c r="A78" s="114"/>
      <c r="B78" s="115"/>
    </row>
    <row r="79" spans="1:2" x14ac:dyDescent="0.2">
      <c r="A79" s="114"/>
      <c r="B79" s="115"/>
    </row>
    <row r="80" spans="1:2" x14ac:dyDescent="0.2">
      <c r="A80" s="114"/>
      <c r="B80" s="115"/>
    </row>
    <row r="81" spans="1:4" x14ac:dyDescent="0.2">
      <c r="A81" s="114"/>
      <c r="B81" s="115"/>
    </row>
    <row r="82" spans="1:4" x14ac:dyDescent="0.2">
      <c r="A82" s="114"/>
      <c r="B82" s="115"/>
    </row>
    <row r="83" spans="1:4" x14ac:dyDescent="0.2">
      <c r="A83" s="114"/>
      <c r="B83" s="115"/>
    </row>
    <row r="84" spans="1:4" x14ac:dyDescent="0.2">
      <c r="A84" s="114"/>
      <c r="B84" s="115"/>
    </row>
    <row r="85" spans="1:4" x14ac:dyDescent="0.2">
      <c r="A85" s="114"/>
      <c r="B85" s="115"/>
    </row>
    <row r="86" spans="1:4" x14ac:dyDescent="0.2">
      <c r="A86" s="114"/>
      <c r="B86" s="115"/>
    </row>
    <row r="87" spans="1:4" x14ac:dyDescent="0.2">
      <c r="A87" s="114"/>
      <c r="B87" s="115"/>
    </row>
    <row r="88" spans="1:4" ht="13.5" thickBot="1" x14ac:dyDescent="0.25">
      <c r="A88" s="116"/>
      <c r="B88" s="117"/>
    </row>
    <row r="89" spans="1:4" ht="13.5" thickBot="1" x14ac:dyDescent="0.25"/>
    <row r="90" spans="1:4" ht="13.5" thickBot="1" x14ac:dyDescent="0.25">
      <c r="A90" s="110" t="s">
        <v>167</v>
      </c>
      <c r="B90" s="124"/>
      <c r="C90" s="111"/>
    </row>
    <row r="91" spans="1:4" ht="25.5" x14ac:dyDescent="0.2">
      <c r="A91" s="112" t="s">
        <v>127</v>
      </c>
      <c r="B91" s="145"/>
      <c r="C91" s="113" t="s">
        <v>26</v>
      </c>
    </row>
    <row r="92" spans="1:4" ht="12.75" customHeight="1" x14ac:dyDescent="0.2">
      <c r="A92" s="146" t="s">
        <v>151</v>
      </c>
      <c r="B92" s="147"/>
      <c r="C92" s="148"/>
    </row>
    <row r="93" spans="1:4" ht="25.5" x14ac:dyDescent="0.2">
      <c r="A93" s="149" t="s">
        <v>168</v>
      </c>
      <c r="B93" s="150">
        <f>(' Data Entry'!B81)</f>
        <v>0</v>
      </c>
      <c r="C93" s="115" t="s">
        <v>128</v>
      </c>
      <c r="D93" s="151"/>
    </row>
    <row r="94" spans="1:4" ht="25.5" x14ac:dyDescent="0.2">
      <c r="A94" s="149" t="s">
        <v>169</v>
      </c>
      <c r="B94" s="142" t="e">
        <f>(' Data Entry'!B83/' Data Entry'!B5)</f>
        <v>#DIV/0!</v>
      </c>
      <c r="C94" s="115" t="s">
        <v>76</v>
      </c>
      <c r="D94" s="151"/>
    </row>
    <row r="95" spans="1:4" ht="25.5" x14ac:dyDescent="0.2">
      <c r="A95" s="114" t="s">
        <v>170</v>
      </c>
      <c r="B95" s="142" t="e">
        <f>SUM(' Data Entry'!B85)</f>
        <v>#DIV/0!</v>
      </c>
      <c r="C95" s="115" t="s">
        <v>171</v>
      </c>
    </row>
    <row r="96" spans="1:4" ht="51.75" thickBot="1" x14ac:dyDescent="0.25">
      <c r="A96" s="116"/>
      <c r="B96" s="152" t="s">
        <v>172</v>
      </c>
      <c r="C96" s="117" t="s">
        <v>38</v>
      </c>
    </row>
    <row r="97" spans="1:3" ht="13.5" thickBot="1" x14ac:dyDescent="0.25"/>
    <row r="98" spans="1:3" ht="13.5" thickBot="1" x14ac:dyDescent="0.25">
      <c r="A98" s="110" t="s">
        <v>173</v>
      </c>
      <c r="B98" s="124"/>
      <c r="C98" s="111"/>
    </row>
    <row r="99" spans="1:3" ht="38.25" x14ac:dyDescent="0.2">
      <c r="A99" s="112" t="s">
        <v>174</v>
      </c>
      <c r="B99" s="145"/>
      <c r="C99" s="113" t="s">
        <v>42</v>
      </c>
    </row>
    <row r="100" spans="1:3" ht="38.25" x14ac:dyDescent="0.2">
      <c r="A100" s="114" t="s">
        <v>77</v>
      </c>
      <c r="B100" s="142" t="e">
        <f>SUM(' Data Entry'!D6)</f>
        <v>#DIV/0!</v>
      </c>
      <c r="C100" s="115" t="s">
        <v>175</v>
      </c>
    </row>
    <row r="101" spans="1:3" ht="38.25" x14ac:dyDescent="0.2">
      <c r="A101" s="114" t="s">
        <v>78</v>
      </c>
      <c r="B101" s="142" t="e">
        <f>SUM(' Data Entry'!C10:D10)</f>
        <v>#DIV/0!</v>
      </c>
      <c r="C101" s="115" t="s">
        <v>176</v>
      </c>
    </row>
    <row r="102" spans="1:3" ht="51" x14ac:dyDescent="0.2">
      <c r="A102" s="114" t="s">
        <v>79</v>
      </c>
      <c r="B102" s="142" t="e">
        <f>SUM(' Data Entry'!B62)</f>
        <v>#DIV/0!</v>
      </c>
      <c r="C102" s="115" t="s">
        <v>177</v>
      </c>
    </row>
    <row r="103" spans="1:3" ht="76.5" x14ac:dyDescent="0.2">
      <c r="A103" s="114" t="s">
        <v>112</v>
      </c>
      <c r="B103" s="142" t="e">
        <f>' Data Entry'!B76</f>
        <v>#DIV/0!</v>
      </c>
      <c r="C103" s="153" t="s">
        <v>178</v>
      </c>
    </row>
    <row r="104" spans="1:3" s="155" customFormat="1" ht="38.25" x14ac:dyDescent="0.2">
      <c r="A104" s="154" t="s">
        <v>93</v>
      </c>
      <c r="B104" s="142" t="e">
        <f>' Data Entry'!B78</f>
        <v>#DIV/0!</v>
      </c>
      <c r="C104" s="153" t="s">
        <v>179</v>
      </c>
    </row>
    <row r="105" spans="1:3" ht="51.75" thickBot="1" x14ac:dyDescent="0.25">
      <c r="A105" s="116" t="s">
        <v>80</v>
      </c>
      <c r="B105" s="143" t="e">
        <f>SUM('Data Dashboard'!B94)</f>
        <v>#DIV/0!</v>
      </c>
      <c r="C105" s="117" t="s">
        <v>180</v>
      </c>
    </row>
  </sheetData>
  <customSheetViews>
    <customSheetView guid="{1C02EF7B-23A7-4183-8DC9-F7A194DF20A6}">
      <selection activeCell="C100" sqref="C100:C105"/>
      <pageMargins left="0.7" right="0.7" top="0.75" bottom="0.75" header="0.3" footer="0.3"/>
      <pageSetup orientation="portrait" horizontalDpi="4294967292" verticalDpi="4294967292"/>
    </customSheetView>
    <customSheetView guid="{EEA6D78F-A385-44C7-A869-F73FA05B6C94}" topLeftCell="A109">
      <selection activeCell="G105" sqref="G105"/>
      <pageMargins left="0.7" right="0.7" top="0.75" bottom="0.75" header="0.3" footer="0.3"/>
      <pageSetup orientation="portrait" horizontalDpi="4294967292" verticalDpi="4294967292"/>
    </customSheetView>
    <customSheetView guid="{E9A58CC4-FED3-4AB1-9916-3D01F0AB4DAD}" topLeftCell="A99">
      <selection activeCell="G105" sqref="G105"/>
      <pageMargins left="0.7" right="0.7" top="0.75" bottom="0.75" header="0.3" footer="0.3"/>
      <pageSetup orientation="portrait" horizontalDpi="4294967292" verticalDpi="4294967292"/>
    </customSheetView>
    <customSheetView guid="{3C4B840D-6C60-423D-A4EC-D7A70BF22254}">
      <selection activeCell="C100" sqref="C100:C105"/>
      <pageMargins left="0.7" right="0.7" top="0.75" bottom="0.75" header="0.3" footer="0.3"/>
      <pageSetup orientation="portrait" horizontalDpi="4294967292" verticalDpi="4294967292"/>
    </customSheetView>
  </customSheetViews>
  <pageMargins left="0.7" right="0.7" top="0.75" bottom="0.75" header="0.3" footer="0.3"/>
  <pageSetup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5"/>
  <sheetViews>
    <sheetView zoomScale="138" zoomScaleNormal="138" zoomScalePageLayoutView="138" workbookViewId="0">
      <selection activeCell="H14" sqref="H14"/>
    </sheetView>
  </sheetViews>
  <sheetFormatPr defaultColWidth="8.85546875" defaultRowHeight="12" x14ac:dyDescent="0.2"/>
  <cols>
    <col min="1" max="1" width="47" style="91" customWidth="1"/>
    <col min="2" max="2" width="22.42578125" style="92" customWidth="1"/>
    <col min="3" max="5" width="14.85546875" style="92" customWidth="1"/>
    <col min="6" max="6" width="16.85546875" style="92" customWidth="1"/>
    <col min="7" max="16384" width="8.85546875" style="16"/>
  </cols>
  <sheetData>
    <row r="1" spans="1:7" ht="18.75" x14ac:dyDescent="0.2">
      <c r="A1" s="162" t="s">
        <v>181</v>
      </c>
      <c r="B1" s="156"/>
      <c r="C1" s="156"/>
      <c r="D1" s="156"/>
      <c r="E1" s="156"/>
      <c r="F1" s="157"/>
    </row>
    <row r="2" spans="1:7" ht="12.75" thickBot="1" x14ac:dyDescent="0.25">
      <c r="A2" s="17"/>
      <c r="B2" s="17"/>
      <c r="C2" s="17"/>
      <c r="D2" s="16"/>
      <c r="E2" s="16"/>
      <c r="F2" s="16"/>
    </row>
    <row r="3" spans="1:7" x14ac:dyDescent="0.2">
      <c r="A3" s="18" t="s">
        <v>115</v>
      </c>
      <c r="B3" s="19" t="s">
        <v>44</v>
      </c>
      <c r="C3" s="19" t="s">
        <v>0</v>
      </c>
      <c r="D3" s="19" t="s">
        <v>1</v>
      </c>
      <c r="E3" s="19" t="s">
        <v>6</v>
      </c>
      <c r="F3" s="20" t="s">
        <v>45</v>
      </c>
    </row>
    <row r="4" spans="1:7" x14ac:dyDescent="0.2">
      <c r="A4" s="21" t="s">
        <v>55</v>
      </c>
      <c r="B4" s="22">
        <f>SUM(C4:F4)</f>
        <v>17000</v>
      </c>
      <c r="C4" s="22">
        <v>9000</v>
      </c>
      <c r="D4" s="22">
        <v>4000</v>
      </c>
      <c r="E4" s="22">
        <v>3800</v>
      </c>
      <c r="F4" s="23">
        <v>200</v>
      </c>
    </row>
    <row r="5" spans="1:7" x14ac:dyDescent="0.2">
      <c r="A5" s="21" t="s">
        <v>54</v>
      </c>
      <c r="B5" s="22">
        <f>SUM(C5:F5)</f>
        <v>2550</v>
      </c>
      <c r="C5" s="22">
        <v>1500</v>
      </c>
      <c r="D5" s="22">
        <v>800</v>
      </c>
      <c r="E5" s="22">
        <v>230</v>
      </c>
      <c r="F5" s="23">
        <v>20</v>
      </c>
    </row>
    <row r="6" spans="1:7" ht="12.75" thickBot="1" x14ac:dyDescent="0.25">
      <c r="A6" s="24" t="s">
        <v>3</v>
      </c>
      <c r="B6" s="25">
        <f>B5/B4</f>
        <v>0.15</v>
      </c>
      <c r="C6" s="25">
        <f>C5/C4</f>
        <v>0.16666666666666666</v>
      </c>
      <c r="D6" s="25">
        <f>D5/D4</f>
        <v>0.2</v>
      </c>
      <c r="E6" s="25">
        <f>E5/E4</f>
        <v>6.0526315789473685E-2</v>
      </c>
      <c r="F6" s="26">
        <f>(F5/F4)</f>
        <v>0.1</v>
      </c>
    </row>
    <row r="7" spans="1:7" ht="12.75" thickBot="1" x14ac:dyDescent="0.25">
      <c r="A7" s="27"/>
      <c r="B7" s="28"/>
      <c r="C7" s="28"/>
      <c r="D7" s="28"/>
      <c r="E7" s="28"/>
      <c r="F7" s="28"/>
      <c r="G7" s="29"/>
    </row>
    <row r="8" spans="1:7" x14ac:dyDescent="0.2">
      <c r="A8" s="18" t="s">
        <v>134</v>
      </c>
      <c r="B8" s="19" t="s">
        <v>44</v>
      </c>
      <c r="C8" s="19" t="s">
        <v>0</v>
      </c>
      <c r="D8" s="19" t="s">
        <v>56</v>
      </c>
      <c r="E8" s="19" t="s">
        <v>6</v>
      </c>
      <c r="F8" s="20" t="s">
        <v>45</v>
      </c>
    </row>
    <row r="9" spans="1:7" x14ac:dyDescent="0.2">
      <c r="A9" s="30" t="s">
        <v>7</v>
      </c>
      <c r="B9" s="31">
        <f>SUM(C9:F9)</f>
        <v>0.99999999999999989</v>
      </c>
      <c r="C9" s="31">
        <f>C4/B4</f>
        <v>0.52941176470588236</v>
      </c>
      <c r="D9" s="31">
        <f>D4/B4</f>
        <v>0.23529411764705882</v>
      </c>
      <c r="E9" s="31">
        <f>E4/B4</f>
        <v>0.22352941176470589</v>
      </c>
      <c r="F9" s="32">
        <f>(F4/B4)</f>
        <v>1.1764705882352941E-2</v>
      </c>
    </row>
    <row r="10" spans="1:7" ht="12.75" thickBot="1" x14ac:dyDescent="0.25">
      <c r="A10" s="24" t="s">
        <v>8</v>
      </c>
      <c r="B10" s="25">
        <f>SUM(C10:F10)</f>
        <v>1</v>
      </c>
      <c r="C10" s="25">
        <f>C5/B5</f>
        <v>0.58823529411764708</v>
      </c>
      <c r="D10" s="25">
        <f>D5/B5</f>
        <v>0.31372549019607843</v>
      </c>
      <c r="E10" s="25">
        <f>E5/B5</f>
        <v>9.0196078431372548E-2</v>
      </c>
      <c r="F10" s="26">
        <f>(F5/B5)</f>
        <v>7.8431372549019607E-3</v>
      </c>
    </row>
    <row r="11" spans="1:7" ht="12.75" thickBot="1" x14ac:dyDescent="0.25">
      <c r="A11" s="27"/>
      <c r="B11" s="28"/>
      <c r="C11" s="28"/>
      <c r="D11" s="28"/>
      <c r="E11" s="28"/>
      <c r="F11" s="28"/>
      <c r="G11" s="29"/>
    </row>
    <row r="12" spans="1:7" x14ac:dyDescent="0.2">
      <c r="A12" s="18" t="s">
        <v>116</v>
      </c>
      <c r="B12" s="33" t="s">
        <v>44</v>
      </c>
      <c r="C12" s="34"/>
      <c r="D12" s="34"/>
      <c r="E12" s="34"/>
      <c r="F12" s="34"/>
    </row>
    <row r="13" spans="1:7" x14ac:dyDescent="0.2">
      <c r="A13" s="21" t="s">
        <v>57</v>
      </c>
      <c r="B13" s="35">
        <f>0.25*2500</f>
        <v>625</v>
      </c>
      <c r="C13" s="36"/>
      <c r="D13" s="36"/>
      <c r="E13" s="36"/>
      <c r="F13" s="36"/>
    </row>
    <row r="14" spans="1:7" x14ac:dyDescent="0.2">
      <c r="A14" s="21" t="s">
        <v>58</v>
      </c>
      <c r="B14" s="35">
        <v>1275</v>
      </c>
      <c r="C14" s="36"/>
      <c r="D14" s="36"/>
      <c r="E14" s="36"/>
      <c r="F14" s="36"/>
    </row>
    <row r="15" spans="1:7" x14ac:dyDescent="0.2">
      <c r="A15" s="21" t="s">
        <v>87</v>
      </c>
      <c r="B15" s="35">
        <v>2550</v>
      </c>
      <c r="C15" s="36"/>
      <c r="D15" s="36"/>
      <c r="E15" s="36"/>
      <c r="F15" s="36"/>
    </row>
    <row r="16" spans="1:7" x14ac:dyDescent="0.2">
      <c r="A16" s="30" t="s">
        <v>36</v>
      </c>
      <c r="B16" s="37">
        <f t="shared" ref="B16:B18" si="0">B13/B$5</f>
        <v>0.24509803921568626</v>
      </c>
      <c r="C16" s="17"/>
      <c r="D16" s="17"/>
      <c r="E16" s="17"/>
      <c r="F16" s="17"/>
    </row>
    <row r="17" spans="1:7" x14ac:dyDescent="0.2">
      <c r="A17" s="30" t="s">
        <v>82</v>
      </c>
      <c r="B17" s="37">
        <f t="shared" si="0"/>
        <v>0.5</v>
      </c>
      <c r="C17" s="17"/>
      <c r="D17" s="17"/>
      <c r="E17" s="17"/>
      <c r="F17" s="17"/>
    </row>
    <row r="18" spans="1:7" ht="12.75" thickBot="1" x14ac:dyDescent="0.25">
      <c r="A18" s="24" t="s">
        <v>88</v>
      </c>
      <c r="B18" s="38">
        <f t="shared" si="0"/>
        <v>1</v>
      </c>
      <c r="C18" s="17"/>
      <c r="D18" s="17"/>
      <c r="E18" s="17"/>
      <c r="F18" s="17"/>
    </row>
    <row r="19" spans="1:7" ht="12.75" thickBot="1" x14ac:dyDescent="0.25">
      <c r="A19" s="39"/>
      <c r="B19" s="17"/>
      <c r="C19" s="17"/>
      <c r="D19" s="17"/>
      <c r="E19" s="17"/>
      <c r="F19" s="17"/>
    </row>
    <row r="20" spans="1:7" ht="24" x14ac:dyDescent="0.2">
      <c r="A20" s="18" t="s">
        <v>117</v>
      </c>
      <c r="B20" s="40" t="s">
        <v>137</v>
      </c>
      <c r="C20" s="40" t="s">
        <v>135</v>
      </c>
      <c r="D20" s="40" t="s">
        <v>136</v>
      </c>
      <c r="E20" s="40" t="s">
        <v>192</v>
      </c>
      <c r="F20" s="41" t="s">
        <v>193</v>
      </c>
    </row>
    <row r="21" spans="1:7" x14ac:dyDescent="0.2">
      <c r="A21" s="42"/>
      <c r="B21" s="43" t="s">
        <v>59</v>
      </c>
      <c r="C21" s="44">
        <v>120</v>
      </c>
      <c r="D21" s="44">
        <v>500</v>
      </c>
      <c r="E21" s="45">
        <f>C21/D21</f>
        <v>0.24</v>
      </c>
      <c r="F21" s="46">
        <f>C21/C32</f>
        <v>4.7058823529411764E-2</v>
      </c>
    </row>
    <row r="22" spans="1:7" x14ac:dyDescent="0.2">
      <c r="A22" s="47"/>
      <c r="B22" s="48" t="s">
        <v>18</v>
      </c>
      <c r="C22" s="49">
        <v>100</v>
      </c>
      <c r="D22" s="49">
        <v>500</v>
      </c>
      <c r="E22" s="45">
        <f t="shared" ref="E22:E30" si="1">C22/D22</f>
        <v>0.2</v>
      </c>
      <c r="F22" s="46">
        <f>C22/C32</f>
        <v>3.9215686274509803E-2</v>
      </c>
    </row>
    <row r="23" spans="1:7" x14ac:dyDescent="0.2">
      <c r="A23" s="47"/>
      <c r="B23" s="48" t="s">
        <v>60</v>
      </c>
      <c r="C23" s="49">
        <v>80</v>
      </c>
      <c r="D23" s="49">
        <v>400</v>
      </c>
      <c r="E23" s="45">
        <f t="shared" si="1"/>
        <v>0.2</v>
      </c>
      <c r="F23" s="46">
        <f>C23/C32</f>
        <v>3.1372549019607843E-2</v>
      </c>
    </row>
    <row r="24" spans="1:7" x14ac:dyDescent="0.2">
      <c r="A24" s="47"/>
      <c r="B24" s="48" t="s">
        <v>62</v>
      </c>
      <c r="C24" s="49">
        <v>70</v>
      </c>
      <c r="D24" s="49">
        <v>300</v>
      </c>
      <c r="E24" s="45">
        <f t="shared" si="1"/>
        <v>0.23333333333333334</v>
      </c>
      <c r="F24" s="46">
        <f>C24/C32</f>
        <v>2.7450980392156862E-2</v>
      </c>
    </row>
    <row r="25" spans="1:7" x14ac:dyDescent="0.2">
      <c r="A25" s="47"/>
      <c r="B25" s="48" t="s">
        <v>61</v>
      </c>
      <c r="C25" s="49">
        <v>50</v>
      </c>
      <c r="D25" s="49">
        <v>200</v>
      </c>
      <c r="E25" s="45">
        <f t="shared" si="1"/>
        <v>0.25</v>
      </c>
      <c r="F25" s="46">
        <f>C25/C32</f>
        <v>1.9607843137254902E-2</v>
      </c>
    </row>
    <row r="26" spans="1:7" x14ac:dyDescent="0.2">
      <c r="A26" s="50" t="s">
        <v>2</v>
      </c>
      <c r="B26" s="48" t="s">
        <v>63</v>
      </c>
      <c r="C26" s="49">
        <v>30</v>
      </c>
      <c r="D26" s="49">
        <v>200</v>
      </c>
      <c r="E26" s="45">
        <f t="shared" si="1"/>
        <v>0.15</v>
      </c>
      <c r="F26" s="46">
        <f>C26/C32</f>
        <v>1.1764705882352941E-2</v>
      </c>
    </row>
    <row r="27" spans="1:7" ht="22.5" x14ac:dyDescent="0.2">
      <c r="A27" s="47"/>
      <c r="B27" s="48" t="s">
        <v>19</v>
      </c>
      <c r="C27" s="49">
        <v>30</v>
      </c>
      <c r="D27" s="49">
        <v>180</v>
      </c>
      <c r="E27" s="45">
        <f t="shared" si="1"/>
        <v>0.16666666666666666</v>
      </c>
      <c r="F27" s="46">
        <f>C27/C32</f>
        <v>1.1764705882352941E-2</v>
      </c>
    </row>
    <row r="28" spans="1:7" x14ac:dyDescent="0.2">
      <c r="A28" s="47"/>
      <c r="B28" s="48" t="s">
        <v>64</v>
      </c>
      <c r="C28" s="49">
        <v>25</v>
      </c>
      <c r="D28" s="49">
        <v>175</v>
      </c>
      <c r="E28" s="45">
        <f t="shared" si="1"/>
        <v>0.14285714285714285</v>
      </c>
      <c r="F28" s="46">
        <f>C28/C32</f>
        <v>9.8039215686274508E-3</v>
      </c>
    </row>
    <row r="29" spans="1:7" ht="22.5" x14ac:dyDescent="0.2">
      <c r="A29" s="47"/>
      <c r="B29" s="48" t="s">
        <v>14</v>
      </c>
      <c r="C29" s="49">
        <v>25</v>
      </c>
      <c r="D29" s="49">
        <v>180</v>
      </c>
      <c r="E29" s="45">
        <f t="shared" si="1"/>
        <v>0.1388888888888889</v>
      </c>
      <c r="F29" s="46">
        <f>C29/C32</f>
        <v>9.8039215686274508E-3</v>
      </c>
    </row>
    <row r="30" spans="1:7" x14ac:dyDescent="0.2">
      <c r="A30" s="47"/>
      <c r="B30" s="48" t="s">
        <v>24</v>
      </c>
      <c r="C30" s="49">
        <v>20</v>
      </c>
      <c r="D30" s="49">
        <v>150</v>
      </c>
      <c r="E30" s="45">
        <f t="shared" si="1"/>
        <v>0.13333333333333333</v>
      </c>
      <c r="F30" s="46">
        <f>C30/C32</f>
        <v>7.8431372549019607E-3</v>
      </c>
    </row>
    <row r="31" spans="1:7" x14ac:dyDescent="0.2">
      <c r="A31" s="47"/>
      <c r="B31" s="51" t="s">
        <v>65</v>
      </c>
      <c r="C31" s="51">
        <f>SUM(C21:C30)</f>
        <v>550</v>
      </c>
      <c r="D31" s="52"/>
      <c r="E31" s="53"/>
      <c r="F31" s="54"/>
    </row>
    <row r="32" spans="1:7" ht="12.75" thickBot="1" x14ac:dyDescent="0.25">
      <c r="A32" s="47"/>
      <c r="B32" s="51" t="s">
        <v>66</v>
      </c>
      <c r="C32" s="51">
        <f>SUM(B5)</f>
        <v>2550</v>
      </c>
      <c r="D32" s="52"/>
      <c r="E32" s="53"/>
      <c r="F32" s="55">
        <f>C31/C32</f>
        <v>0.21568627450980393</v>
      </c>
      <c r="G32" s="29"/>
    </row>
    <row r="33" spans="1:6" x14ac:dyDescent="0.2">
      <c r="A33" s="56"/>
      <c r="B33" s="66" t="s">
        <v>59</v>
      </c>
      <c r="C33" s="57">
        <v>200</v>
      </c>
      <c r="D33" s="57">
        <v>1300</v>
      </c>
      <c r="E33" s="58">
        <f>C33/D33</f>
        <v>0.15384615384615385</v>
      </c>
      <c r="F33" s="59">
        <f>C33/C44</f>
        <v>7.8431372549019607E-2</v>
      </c>
    </row>
    <row r="34" spans="1:6" x14ac:dyDescent="0.2">
      <c r="A34" s="47"/>
      <c r="B34" s="48" t="s">
        <v>62</v>
      </c>
      <c r="C34" s="49">
        <v>30</v>
      </c>
      <c r="D34" s="49">
        <v>300</v>
      </c>
      <c r="E34" s="60">
        <f t="shared" ref="E34:E42" si="2">C34/D34</f>
        <v>0.1</v>
      </c>
      <c r="F34" s="55">
        <f>C34/C44</f>
        <v>1.1764705882352941E-2</v>
      </c>
    </row>
    <row r="35" spans="1:6" x14ac:dyDescent="0.2">
      <c r="A35" s="47"/>
      <c r="B35" s="48" t="s">
        <v>15</v>
      </c>
      <c r="C35" s="49">
        <v>25</v>
      </c>
      <c r="D35" s="49">
        <v>50</v>
      </c>
      <c r="E35" s="60">
        <f t="shared" si="2"/>
        <v>0.5</v>
      </c>
      <c r="F35" s="55">
        <f>C35/C44</f>
        <v>9.8039215686274508E-3</v>
      </c>
    </row>
    <row r="36" spans="1:6" x14ac:dyDescent="0.2">
      <c r="A36" s="47"/>
      <c r="B36" s="48" t="s">
        <v>17</v>
      </c>
      <c r="C36" s="49">
        <v>20</v>
      </c>
      <c r="D36" s="49">
        <v>135</v>
      </c>
      <c r="E36" s="60">
        <f t="shared" si="2"/>
        <v>0.14814814814814814</v>
      </c>
      <c r="F36" s="55">
        <f>C36/C44</f>
        <v>7.8431372549019607E-3</v>
      </c>
    </row>
    <row r="37" spans="1:6" ht="22.5" x14ac:dyDescent="0.2">
      <c r="A37" s="47"/>
      <c r="B37" s="48" t="s">
        <v>14</v>
      </c>
      <c r="C37" s="49">
        <v>20</v>
      </c>
      <c r="D37" s="49">
        <v>115</v>
      </c>
      <c r="E37" s="60">
        <f t="shared" si="2"/>
        <v>0.17391304347826086</v>
      </c>
      <c r="F37" s="55">
        <f>C37/C44</f>
        <v>7.8431372549019607E-3</v>
      </c>
    </row>
    <row r="38" spans="1:6" x14ac:dyDescent="0.2">
      <c r="A38" s="50" t="s">
        <v>0</v>
      </c>
      <c r="B38" s="48" t="s">
        <v>16</v>
      </c>
      <c r="C38" s="49">
        <v>15</v>
      </c>
      <c r="D38" s="49">
        <v>80</v>
      </c>
      <c r="E38" s="60">
        <f t="shared" si="2"/>
        <v>0.1875</v>
      </c>
      <c r="F38" s="55">
        <f>C38/C44</f>
        <v>5.8823529411764705E-3</v>
      </c>
    </row>
    <row r="39" spans="1:6" x14ac:dyDescent="0.2">
      <c r="A39" s="47"/>
      <c r="B39" s="48" t="s">
        <v>60</v>
      </c>
      <c r="C39" s="49">
        <v>15</v>
      </c>
      <c r="D39" s="49">
        <v>100</v>
      </c>
      <c r="E39" s="60">
        <f t="shared" si="2"/>
        <v>0.15</v>
      </c>
      <c r="F39" s="55">
        <f>C39/C44</f>
        <v>5.8823529411764705E-3</v>
      </c>
    </row>
    <row r="40" spans="1:6" x14ac:dyDescent="0.2">
      <c r="A40" s="47"/>
      <c r="B40" s="48" t="s">
        <v>64</v>
      </c>
      <c r="C40" s="49">
        <v>15</v>
      </c>
      <c r="D40" s="49">
        <v>80</v>
      </c>
      <c r="E40" s="60">
        <f t="shared" si="2"/>
        <v>0.1875</v>
      </c>
      <c r="F40" s="55">
        <f>C40/C44</f>
        <v>5.8823529411764705E-3</v>
      </c>
    </row>
    <row r="41" spans="1:6" x14ac:dyDescent="0.2">
      <c r="A41" s="47"/>
      <c r="B41" s="48" t="s">
        <v>18</v>
      </c>
      <c r="C41" s="49">
        <v>10</v>
      </c>
      <c r="D41" s="49">
        <v>145</v>
      </c>
      <c r="E41" s="60">
        <f t="shared" si="2"/>
        <v>6.8965517241379309E-2</v>
      </c>
      <c r="F41" s="55">
        <f>C41/C44</f>
        <v>3.9215686274509803E-3</v>
      </c>
    </row>
    <row r="42" spans="1:6" x14ac:dyDescent="0.2">
      <c r="A42" s="47"/>
      <c r="B42" s="48" t="s">
        <v>85</v>
      </c>
      <c r="C42" s="49">
        <v>10</v>
      </c>
      <c r="D42" s="49">
        <v>60</v>
      </c>
      <c r="E42" s="60">
        <f t="shared" si="2"/>
        <v>0.16666666666666666</v>
      </c>
      <c r="F42" s="55">
        <f>C42/C44</f>
        <v>3.9215686274509803E-3</v>
      </c>
    </row>
    <row r="43" spans="1:6" x14ac:dyDescent="0.2">
      <c r="A43" s="47"/>
      <c r="B43" s="51" t="s">
        <v>65</v>
      </c>
      <c r="C43" s="51">
        <f>SUM(C33:C42)</f>
        <v>360</v>
      </c>
      <c r="D43" s="61"/>
      <c r="E43" s="62"/>
      <c r="F43" s="63"/>
    </row>
    <row r="44" spans="1:6" ht="12.75" thickBot="1" x14ac:dyDescent="0.25">
      <c r="A44" s="47"/>
      <c r="B44" s="51" t="s">
        <v>66</v>
      </c>
      <c r="C44" s="51">
        <f>SUM(B5)</f>
        <v>2550</v>
      </c>
      <c r="D44" s="52"/>
      <c r="E44" s="53"/>
      <c r="F44" s="55">
        <f>C43/C44</f>
        <v>0.14117647058823529</v>
      </c>
    </row>
    <row r="45" spans="1:6" x14ac:dyDescent="0.2">
      <c r="A45" s="65"/>
      <c r="B45" s="66" t="s">
        <v>13</v>
      </c>
      <c r="C45" s="57">
        <v>300</v>
      </c>
      <c r="D45" s="57">
        <v>1850</v>
      </c>
      <c r="E45" s="58">
        <f>C45/D45</f>
        <v>0.16216216216216217</v>
      </c>
      <c r="F45" s="59">
        <f>C45/C56</f>
        <v>0.11764705882352941</v>
      </c>
    </row>
    <row r="46" spans="1:6" ht="22.5" x14ac:dyDescent="0.2">
      <c r="A46" s="67"/>
      <c r="B46" s="48" t="s">
        <v>14</v>
      </c>
      <c r="C46" s="49">
        <v>60</v>
      </c>
      <c r="D46" s="49">
        <v>700</v>
      </c>
      <c r="E46" s="60">
        <f t="shared" ref="E46:E54" si="3">C46/D46</f>
        <v>8.5714285714285715E-2</v>
      </c>
      <c r="F46" s="55">
        <f>C46/C56</f>
        <v>2.3529411764705882E-2</v>
      </c>
    </row>
    <row r="47" spans="1:6" x14ac:dyDescent="0.2">
      <c r="A47" s="67"/>
      <c r="B47" s="48" t="s">
        <v>86</v>
      </c>
      <c r="C47" s="49">
        <v>25</v>
      </c>
      <c r="D47" s="49">
        <v>50</v>
      </c>
      <c r="E47" s="60">
        <f t="shared" si="3"/>
        <v>0.5</v>
      </c>
      <c r="F47" s="55">
        <f>C47/C56</f>
        <v>9.8039215686274508E-3</v>
      </c>
    </row>
    <row r="48" spans="1:6" ht="22.5" x14ac:dyDescent="0.2">
      <c r="A48" s="67"/>
      <c r="B48" s="48" t="s">
        <v>19</v>
      </c>
      <c r="C48" s="49">
        <v>10</v>
      </c>
      <c r="D48" s="49">
        <v>90</v>
      </c>
      <c r="E48" s="60">
        <f t="shared" si="3"/>
        <v>0.1111111111111111</v>
      </c>
      <c r="F48" s="55">
        <f>C48/C56</f>
        <v>3.9215686274509803E-3</v>
      </c>
    </row>
    <row r="49" spans="1:7" x14ac:dyDescent="0.2">
      <c r="A49" s="67"/>
      <c r="B49" s="48" t="s">
        <v>20</v>
      </c>
      <c r="C49" s="49">
        <v>10</v>
      </c>
      <c r="D49" s="49">
        <v>40</v>
      </c>
      <c r="E49" s="60">
        <f t="shared" si="3"/>
        <v>0.25</v>
      </c>
      <c r="F49" s="55">
        <f>C49/C56</f>
        <v>3.9215686274509803E-3</v>
      </c>
    </row>
    <row r="50" spans="1:7" x14ac:dyDescent="0.2">
      <c r="A50" s="68" t="s">
        <v>1</v>
      </c>
      <c r="B50" s="48" t="s">
        <v>21</v>
      </c>
      <c r="C50" s="49">
        <v>10</v>
      </c>
      <c r="D50" s="49">
        <v>100</v>
      </c>
      <c r="E50" s="60">
        <f t="shared" si="3"/>
        <v>0.1</v>
      </c>
      <c r="F50" s="55">
        <f>C50/C56</f>
        <v>3.9215686274509803E-3</v>
      </c>
    </row>
    <row r="51" spans="1:7" x14ac:dyDescent="0.2">
      <c r="A51" s="67"/>
      <c r="B51" s="48" t="s">
        <v>16</v>
      </c>
      <c r="C51" s="49">
        <v>5</v>
      </c>
      <c r="D51" s="49">
        <v>30</v>
      </c>
      <c r="E51" s="60">
        <f t="shared" si="3"/>
        <v>0.16666666666666666</v>
      </c>
      <c r="F51" s="55">
        <f>C51/C56</f>
        <v>1.9607843137254902E-3</v>
      </c>
    </row>
    <row r="52" spans="1:7" x14ac:dyDescent="0.2">
      <c r="A52" s="67"/>
      <c r="B52" s="48" t="s">
        <v>22</v>
      </c>
      <c r="C52" s="49">
        <v>5</v>
      </c>
      <c r="D52" s="49">
        <v>35</v>
      </c>
      <c r="E52" s="60">
        <f t="shared" si="3"/>
        <v>0.14285714285714285</v>
      </c>
      <c r="F52" s="55">
        <f>C52/C56</f>
        <v>1.9607843137254902E-3</v>
      </c>
    </row>
    <row r="53" spans="1:7" x14ac:dyDescent="0.2">
      <c r="A53" s="67"/>
      <c r="B53" s="48" t="s">
        <v>17</v>
      </c>
      <c r="C53" s="49">
        <v>5</v>
      </c>
      <c r="D53" s="49">
        <v>35</v>
      </c>
      <c r="E53" s="60">
        <f t="shared" si="3"/>
        <v>0.14285714285714285</v>
      </c>
      <c r="F53" s="55">
        <f>C53/C56</f>
        <v>1.9607843137254902E-3</v>
      </c>
      <c r="G53" s="69"/>
    </row>
    <row r="54" spans="1:7" ht="22.5" x14ac:dyDescent="0.2">
      <c r="A54" s="67"/>
      <c r="B54" s="48" t="s">
        <v>23</v>
      </c>
      <c r="C54" s="49">
        <v>5</v>
      </c>
      <c r="D54" s="49">
        <v>50</v>
      </c>
      <c r="E54" s="60">
        <f t="shared" si="3"/>
        <v>0.1</v>
      </c>
      <c r="F54" s="55">
        <f>C54/C56</f>
        <v>1.9607843137254902E-3</v>
      </c>
      <c r="G54" s="69"/>
    </row>
    <row r="55" spans="1:7" x14ac:dyDescent="0.2">
      <c r="A55" s="67"/>
      <c r="B55" s="51" t="s">
        <v>65</v>
      </c>
      <c r="C55" s="51">
        <f>SUM(C45:C54)</f>
        <v>435</v>
      </c>
      <c r="D55" s="61"/>
      <c r="E55" s="62"/>
      <c r="F55" s="63"/>
      <c r="G55" s="69"/>
    </row>
    <row r="56" spans="1:7" ht="12.75" thickBot="1" x14ac:dyDescent="0.25">
      <c r="A56" s="70"/>
      <c r="B56" s="64" t="s">
        <v>66</v>
      </c>
      <c r="C56" s="64">
        <f>SUM(B5)</f>
        <v>2550</v>
      </c>
      <c r="D56" s="71"/>
      <c r="E56" s="72"/>
      <c r="F56" s="73">
        <f>C55/C56</f>
        <v>0.17058823529411765</v>
      </c>
    </row>
    <row r="57" spans="1:7" ht="12.75" thickBot="1" x14ac:dyDescent="0.25">
      <c r="A57" s="74"/>
      <c r="B57" s="49"/>
      <c r="C57" s="49"/>
      <c r="D57" s="49"/>
      <c r="E57" s="17"/>
      <c r="F57" s="17"/>
    </row>
    <row r="58" spans="1:7" x14ac:dyDescent="0.2">
      <c r="A58" s="18" t="s">
        <v>118</v>
      </c>
      <c r="B58" s="75" t="s">
        <v>44</v>
      </c>
      <c r="C58" s="75" t="s">
        <v>0</v>
      </c>
      <c r="D58" s="75" t="s">
        <v>1</v>
      </c>
      <c r="E58" s="75" t="s">
        <v>6</v>
      </c>
      <c r="F58" s="76" t="s">
        <v>45</v>
      </c>
    </row>
    <row r="59" spans="1:7" ht="24" x14ac:dyDescent="0.2">
      <c r="A59" s="47" t="s">
        <v>51</v>
      </c>
      <c r="B59" s="77">
        <v>5500</v>
      </c>
      <c r="C59" s="77">
        <v>2500</v>
      </c>
      <c r="D59" s="77">
        <v>1800</v>
      </c>
      <c r="E59" s="77">
        <v>850</v>
      </c>
      <c r="F59" s="78">
        <v>20</v>
      </c>
    </row>
    <row r="60" spans="1:7" ht="24" x14ac:dyDescent="0.2">
      <c r="A60" s="47" t="s">
        <v>50</v>
      </c>
      <c r="B60" s="77">
        <v>1000</v>
      </c>
      <c r="C60" s="77">
        <v>400</v>
      </c>
      <c r="D60" s="77">
        <v>450</v>
      </c>
      <c r="E60" s="77">
        <v>45</v>
      </c>
      <c r="F60" s="78">
        <v>10</v>
      </c>
    </row>
    <row r="61" spans="1:7" ht="27" customHeight="1" x14ac:dyDescent="0.2">
      <c r="A61" s="79" t="s">
        <v>47</v>
      </c>
      <c r="B61" s="80">
        <f>B59/B4</f>
        <v>0.3235294117647059</v>
      </c>
      <c r="C61" s="80">
        <f t="shared" ref="C61:F62" si="4">(C59/C4)</f>
        <v>0.27777777777777779</v>
      </c>
      <c r="D61" s="80">
        <f t="shared" si="4"/>
        <v>0.45</v>
      </c>
      <c r="E61" s="80">
        <f t="shared" si="4"/>
        <v>0.22368421052631579</v>
      </c>
      <c r="F61" s="81">
        <f t="shared" si="4"/>
        <v>0.1</v>
      </c>
    </row>
    <row r="62" spans="1:7" ht="23.25" customHeight="1" thickBot="1" x14ac:dyDescent="0.25">
      <c r="A62" s="82" t="s">
        <v>48</v>
      </c>
      <c r="B62" s="83">
        <f>B60/B5</f>
        <v>0.39215686274509803</v>
      </c>
      <c r="C62" s="83">
        <f t="shared" si="4"/>
        <v>0.26666666666666666</v>
      </c>
      <c r="D62" s="83">
        <f t="shared" si="4"/>
        <v>0.5625</v>
      </c>
      <c r="E62" s="83">
        <f t="shared" si="4"/>
        <v>0.19565217391304349</v>
      </c>
      <c r="F62" s="84">
        <f t="shared" si="4"/>
        <v>0.5</v>
      </c>
    </row>
    <row r="63" spans="1:7" ht="12.75" thickBot="1" x14ac:dyDescent="0.25">
      <c r="A63" s="56"/>
      <c r="B63" s="57"/>
      <c r="C63" s="57"/>
      <c r="D63" s="57"/>
      <c r="E63" s="57"/>
      <c r="F63" s="57"/>
      <c r="G63" s="29"/>
    </row>
    <row r="64" spans="1:7" x14ac:dyDescent="0.2">
      <c r="A64" s="18" t="s">
        <v>119</v>
      </c>
      <c r="B64" s="75" t="s">
        <v>44</v>
      </c>
      <c r="C64" s="75" t="s">
        <v>0</v>
      </c>
      <c r="D64" s="75" t="s">
        <v>1</v>
      </c>
      <c r="E64" s="75" t="s">
        <v>6</v>
      </c>
      <c r="F64" s="76" t="s">
        <v>45</v>
      </c>
    </row>
    <row r="65" spans="1:7" x14ac:dyDescent="0.2">
      <c r="A65" s="21" t="s">
        <v>52</v>
      </c>
      <c r="B65" s="85">
        <v>11200</v>
      </c>
      <c r="C65" s="85">
        <v>4200</v>
      </c>
      <c r="D65" s="85">
        <v>3000</v>
      </c>
      <c r="E65" s="85">
        <v>2800</v>
      </c>
      <c r="F65" s="86">
        <v>170</v>
      </c>
    </row>
    <row r="66" spans="1:7" x14ac:dyDescent="0.2">
      <c r="A66" s="21" t="s">
        <v>10</v>
      </c>
      <c r="B66" s="85">
        <v>1050</v>
      </c>
      <c r="C66" s="85">
        <v>700</v>
      </c>
      <c r="D66" s="85">
        <v>180</v>
      </c>
      <c r="E66" s="85">
        <v>150</v>
      </c>
      <c r="F66" s="86">
        <v>10</v>
      </c>
    </row>
    <row r="67" spans="1:7" x14ac:dyDescent="0.2">
      <c r="A67" s="21" t="s">
        <v>9</v>
      </c>
      <c r="B67" s="85">
        <v>2000</v>
      </c>
      <c r="C67" s="85">
        <v>2300</v>
      </c>
      <c r="D67" s="85">
        <v>300</v>
      </c>
      <c r="E67" s="85">
        <v>300</v>
      </c>
      <c r="F67" s="86">
        <v>5</v>
      </c>
    </row>
    <row r="68" spans="1:7" ht="24" x14ac:dyDescent="0.2">
      <c r="A68" s="30" t="s">
        <v>53</v>
      </c>
      <c r="B68" s="87">
        <f>(B65/B4)</f>
        <v>0.6588235294117647</v>
      </c>
      <c r="C68" s="87">
        <f>C65/C4</f>
        <v>0.46666666666666667</v>
      </c>
      <c r="D68" s="87">
        <f>D65/D4</f>
        <v>0.75</v>
      </c>
      <c r="E68" s="87">
        <f>E65/E4</f>
        <v>0.73684210526315785</v>
      </c>
      <c r="F68" s="88">
        <f>F65/F4</f>
        <v>0.85</v>
      </c>
    </row>
    <row r="69" spans="1:7" x14ac:dyDescent="0.2">
      <c r="A69" s="30" t="s">
        <v>11</v>
      </c>
      <c r="B69" s="87">
        <f>B66/B4</f>
        <v>6.1764705882352944E-2</v>
      </c>
      <c r="C69" s="87">
        <f>C66/C4</f>
        <v>7.7777777777777779E-2</v>
      </c>
      <c r="D69" s="87">
        <f>D66/D4</f>
        <v>4.4999999999999998E-2</v>
      </c>
      <c r="E69" s="87">
        <f>E66/E4</f>
        <v>3.9473684210526314E-2</v>
      </c>
      <c r="F69" s="88">
        <f>F66/F4</f>
        <v>0.05</v>
      </c>
    </row>
    <row r="70" spans="1:7" ht="12.75" thickBot="1" x14ac:dyDescent="0.25">
      <c r="A70" s="24" t="s">
        <v>12</v>
      </c>
      <c r="B70" s="89">
        <f>B67/B4</f>
        <v>0.11764705882352941</v>
      </c>
      <c r="C70" s="89">
        <f>C67/C4</f>
        <v>0.25555555555555554</v>
      </c>
      <c r="D70" s="89">
        <f>D67/D4</f>
        <v>7.4999999999999997E-2</v>
      </c>
      <c r="E70" s="89">
        <f>E67/E4</f>
        <v>7.8947368421052627E-2</v>
      </c>
      <c r="F70" s="90">
        <f>F67/F4</f>
        <v>2.5000000000000001E-2</v>
      </c>
    </row>
    <row r="71" spans="1:7" ht="12.75" thickBot="1" x14ac:dyDescent="0.25">
      <c r="A71" s="56"/>
      <c r="B71" s="57"/>
      <c r="C71" s="57"/>
      <c r="D71" s="57"/>
      <c r="E71" s="57"/>
      <c r="F71" s="57"/>
      <c r="G71" s="29"/>
    </row>
    <row r="72" spans="1:7" x14ac:dyDescent="0.2">
      <c r="A72" s="18" t="s">
        <v>120</v>
      </c>
      <c r="B72" s="75" t="s">
        <v>44</v>
      </c>
      <c r="C72" s="75" t="s">
        <v>0</v>
      </c>
      <c r="D72" s="75" t="s">
        <v>1</v>
      </c>
      <c r="E72" s="75" t="s">
        <v>6</v>
      </c>
      <c r="F72" s="76" t="s">
        <v>45</v>
      </c>
    </row>
    <row r="73" spans="1:7" ht="24" x14ac:dyDescent="0.2">
      <c r="A73" s="21" t="s">
        <v>92</v>
      </c>
      <c r="B73" s="85">
        <v>1850</v>
      </c>
      <c r="C73" s="85">
        <v>700</v>
      </c>
      <c r="D73" s="85">
        <v>830</v>
      </c>
      <c r="E73" s="85">
        <v>300</v>
      </c>
      <c r="F73" s="86">
        <v>20</v>
      </c>
    </row>
    <row r="74" spans="1:7" x14ac:dyDescent="0.2">
      <c r="A74" s="21" t="s">
        <v>83</v>
      </c>
      <c r="B74" s="85">
        <v>200</v>
      </c>
      <c r="C74" s="85">
        <v>110</v>
      </c>
      <c r="D74" s="85">
        <v>55</v>
      </c>
      <c r="E74" s="85">
        <v>30</v>
      </c>
      <c r="F74" s="86">
        <v>5</v>
      </c>
    </row>
    <row r="75" spans="1:7" ht="24" x14ac:dyDescent="0.2">
      <c r="A75" s="21" t="s">
        <v>84</v>
      </c>
      <c r="B75" s="85">
        <v>500</v>
      </c>
      <c r="C75" s="85">
        <v>400</v>
      </c>
      <c r="D75" s="85">
        <v>80</v>
      </c>
      <c r="E75" s="85">
        <v>20</v>
      </c>
      <c r="F75" s="86">
        <v>0</v>
      </c>
    </row>
    <row r="76" spans="1:7" ht="24" x14ac:dyDescent="0.2">
      <c r="A76" s="30" t="s">
        <v>89</v>
      </c>
      <c r="B76" s="87">
        <f t="shared" ref="B76:F78" si="5">(B73/B65)</f>
        <v>0.16517857142857142</v>
      </c>
      <c r="C76" s="87">
        <f t="shared" si="5"/>
        <v>0.16666666666666666</v>
      </c>
      <c r="D76" s="87">
        <f t="shared" si="5"/>
        <v>0.27666666666666667</v>
      </c>
      <c r="E76" s="87">
        <f t="shared" si="5"/>
        <v>0.10714285714285714</v>
      </c>
      <c r="F76" s="88">
        <f t="shared" si="5"/>
        <v>0.11764705882352941</v>
      </c>
    </row>
    <row r="77" spans="1:7" x14ac:dyDescent="0.2">
      <c r="A77" s="30" t="s">
        <v>90</v>
      </c>
      <c r="B77" s="87">
        <f t="shared" si="5"/>
        <v>0.19047619047619047</v>
      </c>
      <c r="C77" s="87">
        <f t="shared" si="5"/>
        <v>0.15714285714285714</v>
      </c>
      <c r="D77" s="87">
        <f t="shared" si="5"/>
        <v>0.30555555555555558</v>
      </c>
      <c r="E77" s="87">
        <f t="shared" si="5"/>
        <v>0.2</v>
      </c>
      <c r="F77" s="88">
        <f t="shared" si="5"/>
        <v>0.5</v>
      </c>
    </row>
    <row r="78" spans="1:7" ht="24.75" thickBot="1" x14ac:dyDescent="0.25">
      <c r="A78" s="24" t="s">
        <v>91</v>
      </c>
      <c r="B78" s="89">
        <f t="shared" si="5"/>
        <v>0.25</v>
      </c>
      <c r="C78" s="89">
        <f t="shared" si="5"/>
        <v>0.17391304347826086</v>
      </c>
      <c r="D78" s="89">
        <f t="shared" si="5"/>
        <v>0.26666666666666666</v>
      </c>
      <c r="E78" s="89">
        <f t="shared" si="5"/>
        <v>6.6666666666666666E-2</v>
      </c>
      <c r="F78" s="90">
        <f t="shared" si="5"/>
        <v>0</v>
      </c>
    </row>
    <row r="79" spans="1:7" ht="12.75" thickBot="1" x14ac:dyDescent="0.25"/>
    <row r="80" spans="1:7" x14ac:dyDescent="0.2">
      <c r="A80" s="18" t="s">
        <v>182</v>
      </c>
      <c r="B80" s="93" t="s">
        <v>44</v>
      </c>
      <c r="C80" s="93" t="s">
        <v>0</v>
      </c>
      <c r="D80" s="93" t="s">
        <v>1</v>
      </c>
      <c r="E80" s="93" t="s">
        <v>6</v>
      </c>
      <c r="F80" s="94" t="s">
        <v>45</v>
      </c>
    </row>
    <row r="81" spans="1:6" ht="24" x14ac:dyDescent="0.2">
      <c r="A81" s="7" t="s">
        <v>49</v>
      </c>
      <c r="B81" s="8">
        <v>440</v>
      </c>
      <c r="C81" s="8">
        <v>200</v>
      </c>
      <c r="D81" s="8">
        <v>150</v>
      </c>
      <c r="E81" s="8">
        <v>75</v>
      </c>
      <c r="F81" s="9">
        <v>15</v>
      </c>
    </row>
    <row r="82" spans="1:6" ht="24" x14ac:dyDescent="0.2">
      <c r="A82" s="7" t="s">
        <v>138</v>
      </c>
      <c r="B82" s="8">
        <v>3375</v>
      </c>
      <c r="C82" s="8">
        <v>1800</v>
      </c>
      <c r="D82" s="8">
        <v>1200</v>
      </c>
      <c r="E82" s="8">
        <f>75*4</f>
        <v>300</v>
      </c>
      <c r="F82" s="9">
        <f>15*5</f>
        <v>75</v>
      </c>
    </row>
    <row r="83" spans="1:6" ht="24" x14ac:dyDescent="0.2">
      <c r="A83" s="7" t="s">
        <v>139</v>
      </c>
      <c r="B83" s="8">
        <v>1435</v>
      </c>
      <c r="C83" s="8">
        <v>800</v>
      </c>
      <c r="D83" s="8">
        <v>520</v>
      </c>
      <c r="E83" s="8">
        <v>100</v>
      </c>
      <c r="F83" s="9">
        <v>15</v>
      </c>
    </row>
    <row r="84" spans="1:6" ht="24" x14ac:dyDescent="0.2">
      <c r="A84" s="95" t="s">
        <v>140</v>
      </c>
      <c r="B84" s="96">
        <f>B83/B5</f>
        <v>0.56274509803921569</v>
      </c>
      <c r="C84" s="96">
        <f>C83/C5</f>
        <v>0.53333333333333333</v>
      </c>
      <c r="D84" s="96">
        <f>D83/D5</f>
        <v>0.65</v>
      </c>
      <c r="E84" s="96">
        <f>E83/E5</f>
        <v>0.43478260869565216</v>
      </c>
      <c r="F84" s="97">
        <f>F83/F5</f>
        <v>0.75</v>
      </c>
    </row>
    <row r="85" spans="1:6" ht="24.75" thickBot="1" x14ac:dyDescent="0.25">
      <c r="A85" s="98" t="s">
        <v>141</v>
      </c>
      <c r="B85" s="99">
        <f>B83/B82</f>
        <v>0.42518518518518517</v>
      </c>
      <c r="C85" s="99">
        <f>C83/C82</f>
        <v>0.44444444444444442</v>
      </c>
      <c r="D85" s="99">
        <f>D83/D82</f>
        <v>0.43333333333333335</v>
      </c>
      <c r="E85" s="99">
        <f>E83/E82</f>
        <v>0.33333333333333331</v>
      </c>
      <c r="F85" s="100">
        <f>F83/F82</f>
        <v>0.2</v>
      </c>
    </row>
  </sheetData>
  <customSheetViews>
    <customSheetView guid="{1C02EF7B-23A7-4183-8DC9-F7A194DF20A6}" scale="138" topLeftCell="A34">
      <selection activeCell="B87" sqref="B87"/>
      <pageMargins left="0.7" right="0.7" top="0.75" bottom="0.75" header="0.3" footer="0.3"/>
      <pageSetup orientation="portrait" horizontalDpi="1200" verticalDpi="1200" r:id="rId1"/>
    </customSheetView>
    <customSheetView guid="{EEA6D78F-A385-44C7-A869-F73FA05B6C94}" scale="138" topLeftCell="A70">
      <selection activeCell="B87" sqref="B87"/>
      <pageMargins left="0.7" right="0.7" top="0.75" bottom="0.75" header="0.3" footer="0.3"/>
      <pageSetup orientation="portrait" horizontalDpi="1200" verticalDpi="1200" r:id="rId2"/>
    </customSheetView>
    <customSheetView guid="{E9A58CC4-FED3-4AB1-9916-3D01F0AB4DAD}" scale="138" topLeftCell="A17">
      <selection activeCell="G24" sqref="G24"/>
      <pageMargins left="0.7" right="0.7" top="0.75" bottom="0.75" header="0.3" footer="0.3"/>
      <pageSetup orientation="portrait" horizontalDpi="1200" verticalDpi="1200" r:id="rId3"/>
    </customSheetView>
    <customSheetView guid="{3C4B840D-6C60-423D-A4EC-D7A70BF22254}" scale="138" topLeftCell="A34">
      <selection activeCell="B87" sqref="B87"/>
      <pageMargins left="0.7" right="0.7" top="0.75" bottom="0.75" header="0.3" footer="0.3"/>
      <pageSetup orientation="portrait" horizontalDpi="1200" verticalDpi="1200" r:id="rId4"/>
    </customSheetView>
  </customSheetViews>
  <pageMargins left="0.7" right="0.7" top="0.75" bottom="0.75" header="0.3" footer="0.3"/>
  <pageSetup orientation="portrait" horizontalDpi="1200" verticalDpi="1200" r:id="rId5"/>
  <ignoredErrors>
    <ignoredError sqref="F6" evalError="1"/>
    <ignoredError sqref="F34 F36 F38" formula="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5"/>
  <sheetViews>
    <sheetView tabSelected="1" zoomScaleNormal="100" workbookViewId="0">
      <selection activeCell="A103" sqref="A103"/>
    </sheetView>
  </sheetViews>
  <sheetFormatPr defaultColWidth="8.85546875" defaultRowHeight="12.75" x14ac:dyDescent="0.2"/>
  <cols>
    <col min="1" max="1" width="92.140625" style="108" customWidth="1"/>
    <col min="2" max="2" width="27.140625" style="109" customWidth="1"/>
    <col min="3" max="3" width="27.85546875" style="103" customWidth="1"/>
    <col min="4" max="16384" width="8.85546875" style="103"/>
  </cols>
  <sheetData>
    <row r="1" spans="1:2" x14ac:dyDescent="0.2">
      <c r="A1" s="101" t="s">
        <v>67</v>
      </c>
      <c r="B1" s="102"/>
    </row>
    <row r="2" spans="1:2" s="159" customFormat="1" ht="35.25" customHeight="1" x14ac:dyDescent="0.2">
      <c r="A2" s="104" t="s">
        <v>108</v>
      </c>
      <c r="B2" s="158"/>
    </row>
    <row r="3" spans="1:2" s="159" customFormat="1" ht="61.5" customHeight="1" thickBot="1" x14ac:dyDescent="0.25">
      <c r="A3" s="106" t="s">
        <v>183</v>
      </c>
      <c r="B3" s="160"/>
    </row>
    <row r="4" spans="1:2" ht="13.5" thickBot="1" x14ac:dyDescent="0.25"/>
    <row r="5" spans="1:2" ht="13.5" thickBot="1" x14ac:dyDescent="0.25">
      <c r="A5" s="110" t="s">
        <v>121</v>
      </c>
      <c r="B5" s="111"/>
    </row>
    <row r="6" spans="1:2" ht="42.75" customHeight="1" x14ac:dyDescent="0.2">
      <c r="A6" s="112" t="s">
        <v>40</v>
      </c>
      <c r="B6" s="113" t="s">
        <v>26</v>
      </c>
    </row>
    <row r="7" spans="1:2" ht="27" customHeight="1" x14ac:dyDescent="0.2">
      <c r="A7" s="114"/>
      <c r="B7" s="115" t="s">
        <v>27</v>
      </c>
    </row>
    <row r="8" spans="1:2" x14ac:dyDescent="0.2">
      <c r="A8" s="114"/>
      <c r="B8" s="115"/>
    </row>
    <row r="9" spans="1:2" x14ac:dyDescent="0.2">
      <c r="A9" s="114"/>
      <c r="B9" s="115"/>
    </row>
    <row r="10" spans="1:2" x14ac:dyDescent="0.2">
      <c r="A10" s="114"/>
      <c r="B10" s="115"/>
    </row>
    <row r="11" spans="1:2" x14ac:dyDescent="0.2">
      <c r="A11" s="114"/>
      <c r="B11" s="115"/>
    </row>
    <row r="12" spans="1:2" x14ac:dyDescent="0.2">
      <c r="A12" s="114"/>
      <c r="B12" s="115"/>
    </row>
    <row r="13" spans="1:2" x14ac:dyDescent="0.2">
      <c r="A13" s="114"/>
      <c r="B13" s="115"/>
    </row>
    <row r="14" spans="1:2" x14ac:dyDescent="0.2">
      <c r="A14" s="114"/>
      <c r="B14" s="115"/>
    </row>
    <row r="15" spans="1:2" x14ac:dyDescent="0.2">
      <c r="A15" s="114"/>
      <c r="B15" s="115"/>
    </row>
    <row r="16" spans="1:2" x14ac:dyDescent="0.2">
      <c r="A16" s="114"/>
      <c r="B16" s="115"/>
    </row>
    <row r="17" spans="1:2" x14ac:dyDescent="0.2">
      <c r="A17" s="114"/>
      <c r="B17" s="115"/>
    </row>
    <row r="18" spans="1:2" x14ac:dyDescent="0.2">
      <c r="A18" s="114"/>
      <c r="B18" s="115"/>
    </row>
    <row r="19" spans="1:2" x14ac:dyDescent="0.2">
      <c r="A19" s="114"/>
      <c r="B19" s="115"/>
    </row>
    <row r="20" spans="1:2" ht="13.5" thickBot="1" x14ac:dyDescent="0.25">
      <c r="A20" s="116"/>
      <c r="B20" s="117"/>
    </row>
    <row r="21" spans="1:2" ht="13.5" thickBot="1" x14ac:dyDescent="0.25">
      <c r="A21" s="118"/>
      <c r="B21" s="119"/>
    </row>
    <row r="22" spans="1:2" ht="13.5" thickBot="1" x14ac:dyDescent="0.25">
      <c r="A22" s="110" t="s">
        <v>122</v>
      </c>
      <c r="B22" s="111"/>
    </row>
    <row r="23" spans="1:2" ht="25.5" x14ac:dyDescent="0.2">
      <c r="A23" s="112" t="s">
        <v>41</v>
      </c>
      <c r="B23" s="113" t="s">
        <v>26</v>
      </c>
    </row>
    <row r="24" spans="1:2" ht="41.25" customHeight="1" x14ac:dyDescent="0.2">
      <c r="A24" s="114"/>
      <c r="B24" s="115" t="s">
        <v>184</v>
      </c>
    </row>
    <row r="25" spans="1:2" ht="51" x14ac:dyDescent="0.2">
      <c r="A25" s="114"/>
      <c r="B25" s="115" t="s">
        <v>29</v>
      </c>
    </row>
    <row r="26" spans="1:2" ht="63.75" x14ac:dyDescent="0.2">
      <c r="A26" s="114"/>
      <c r="B26" s="115" t="s">
        <v>30</v>
      </c>
    </row>
    <row r="27" spans="1:2" x14ac:dyDescent="0.2">
      <c r="A27" s="114"/>
      <c r="B27" s="115"/>
    </row>
    <row r="28" spans="1:2" x14ac:dyDescent="0.2">
      <c r="A28" s="114"/>
      <c r="B28" s="115"/>
    </row>
    <row r="29" spans="1:2" x14ac:dyDescent="0.2">
      <c r="A29" s="114"/>
      <c r="B29" s="115"/>
    </row>
    <row r="30" spans="1:2" x14ac:dyDescent="0.2">
      <c r="A30" s="114"/>
      <c r="B30" s="115"/>
    </row>
    <row r="31" spans="1:2" x14ac:dyDescent="0.2">
      <c r="A31" s="114"/>
      <c r="B31" s="115"/>
    </row>
    <row r="32" spans="1:2" x14ac:dyDescent="0.2">
      <c r="A32" s="114"/>
      <c r="B32" s="115"/>
    </row>
    <row r="33" spans="1:3" x14ac:dyDescent="0.2">
      <c r="A33" s="114"/>
      <c r="B33" s="115"/>
    </row>
    <row r="34" spans="1:3" x14ac:dyDescent="0.2">
      <c r="A34" s="114"/>
      <c r="B34" s="115"/>
    </row>
    <row r="35" spans="1:3" x14ac:dyDescent="0.2">
      <c r="A35" s="120" t="s">
        <v>28</v>
      </c>
      <c r="B35" s="121">
        <f>SUM(' Data Entry (Example)'!B5*0.2)</f>
        <v>510</v>
      </c>
    </row>
    <row r="36" spans="1:3" ht="13.5" thickBot="1" x14ac:dyDescent="0.25">
      <c r="A36" s="122" t="s">
        <v>81</v>
      </c>
      <c r="B36" s="123">
        <f>B35/12</f>
        <v>42.5</v>
      </c>
    </row>
    <row r="37" spans="1:3" ht="13.5" thickBot="1" x14ac:dyDescent="0.25"/>
    <row r="38" spans="1:3" ht="13.5" thickBot="1" x14ac:dyDescent="0.25">
      <c r="A38" s="110" t="s">
        <v>123</v>
      </c>
      <c r="B38" s="124"/>
      <c r="C38" s="111"/>
    </row>
    <row r="39" spans="1:3" ht="25.5" customHeight="1" x14ac:dyDescent="0.2">
      <c r="A39" s="125" t="s">
        <v>185</v>
      </c>
      <c r="B39" s="126"/>
      <c r="C39" s="127" t="s">
        <v>26</v>
      </c>
    </row>
    <row r="40" spans="1:3" ht="25.5" x14ac:dyDescent="0.2">
      <c r="A40" s="128" t="s">
        <v>70</v>
      </c>
      <c r="B40" s="129" t="s">
        <v>75</v>
      </c>
      <c r="C40" s="130" t="s">
        <v>74</v>
      </c>
    </row>
    <row r="41" spans="1:3" ht="38.25" x14ac:dyDescent="0.2">
      <c r="A41" s="128" t="s">
        <v>71</v>
      </c>
      <c r="B41" s="129" t="s">
        <v>73</v>
      </c>
      <c r="C41" s="131" t="s">
        <v>32</v>
      </c>
    </row>
    <row r="42" spans="1:3" ht="38.25" x14ac:dyDescent="0.2">
      <c r="A42" s="128" t="s">
        <v>72</v>
      </c>
      <c r="B42" s="129" t="s">
        <v>113</v>
      </c>
      <c r="C42" s="132" t="s">
        <v>33</v>
      </c>
    </row>
    <row r="43" spans="1:3" ht="51" customHeight="1" thickBot="1" x14ac:dyDescent="0.25">
      <c r="A43" s="133" t="s">
        <v>68</v>
      </c>
      <c r="B43" s="134" t="s">
        <v>69</v>
      </c>
      <c r="C43" s="135" t="s">
        <v>31</v>
      </c>
    </row>
    <row r="44" spans="1:3" ht="13.5" thickBot="1" x14ac:dyDescent="0.25"/>
    <row r="45" spans="1:3" ht="13.5" thickBot="1" x14ac:dyDescent="0.25">
      <c r="A45" s="110" t="s">
        <v>124</v>
      </c>
      <c r="B45" s="124"/>
      <c r="C45" s="111"/>
    </row>
    <row r="46" spans="1:3" ht="25.5" customHeight="1" thickBot="1" x14ac:dyDescent="0.25">
      <c r="A46" s="136" t="s">
        <v>151</v>
      </c>
      <c r="B46" s="137"/>
      <c r="C46" s="113" t="s">
        <v>26</v>
      </c>
    </row>
    <row r="47" spans="1:3" ht="38.25" x14ac:dyDescent="0.2">
      <c r="A47" s="138" t="s">
        <v>109</v>
      </c>
      <c r="B47" s="139">
        <f>' Data Entry (Example)'!B61</f>
        <v>0.3235294117647059</v>
      </c>
      <c r="C47" s="140" t="s">
        <v>111</v>
      </c>
    </row>
    <row r="48" spans="1:3" ht="13.5" customHeight="1" x14ac:dyDescent="0.2">
      <c r="A48" s="141" t="s">
        <v>110</v>
      </c>
      <c r="B48" s="142">
        <f>' Data Entry (Example)'!B62</f>
        <v>0.39215686274509803</v>
      </c>
      <c r="C48" s="115"/>
    </row>
    <row r="49" spans="1:3" ht="93.75" customHeight="1" x14ac:dyDescent="0.2">
      <c r="A49" s="128" t="s">
        <v>34</v>
      </c>
      <c r="B49" s="142">
        <f>' Data Entry (Example)'!D61</f>
        <v>0.45</v>
      </c>
      <c r="C49" s="115" t="s">
        <v>186</v>
      </c>
    </row>
    <row r="50" spans="1:3" ht="18" customHeight="1" thickBot="1" x14ac:dyDescent="0.25">
      <c r="A50" s="133" t="s">
        <v>94</v>
      </c>
      <c r="B50" s="143">
        <f>' Data Entry (Example)'!D62</f>
        <v>0.5625</v>
      </c>
      <c r="C50" s="117"/>
    </row>
    <row r="51" spans="1:3" ht="13.5" thickBot="1" x14ac:dyDescent="0.25">
      <c r="C51" s="109"/>
    </row>
    <row r="52" spans="1:3" ht="13.5" thickBot="1" x14ac:dyDescent="0.25">
      <c r="A52" s="110" t="s">
        <v>125</v>
      </c>
      <c r="B52" s="111"/>
    </row>
    <row r="53" spans="1:3" x14ac:dyDescent="0.2">
      <c r="A53" s="144" t="s">
        <v>154</v>
      </c>
      <c r="B53" s="113" t="s">
        <v>26</v>
      </c>
    </row>
    <row r="54" spans="1:3" ht="54.75" customHeight="1" x14ac:dyDescent="0.2">
      <c r="A54" s="114"/>
      <c r="B54" s="115" t="s">
        <v>35</v>
      </c>
    </row>
    <row r="55" spans="1:3" ht="38.25" x14ac:dyDescent="0.2">
      <c r="A55" s="114"/>
      <c r="B55" s="115" t="s">
        <v>155</v>
      </c>
    </row>
    <row r="56" spans="1:3" x14ac:dyDescent="0.2">
      <c r="A56" s="114"/>
      <c r="B56" s="115"/>
    </row>
    <row r="57" spans="1:3" x14ac:dyDescent="0.2">
      <c r="A57" s="114"/>
      <c r="B57" s="115"/>
    </row>
    <row r="58" spans="1:3" x14ac:dyDescent="0.2">
      <c r="A58" s="114"/>
      <c r="B58" s="115"/>
    </row>
    <row r="59" spans="1:3" x14ac:dyDescent="0.2">
      <c r="A59" s="114"/>
      <c r="B59" s="115"/>
    </row>
    <row r="60" spans="1:3" x14ac:dyDescent="0.2">
      <c r="A60" s="114"/>
      <c r="B60" s="115"/>
    </row>
    <row r="61" spans="1:3" x14ac:dyDescent="0.2">
      <c r="A61" s="114"/>
      <c r="B61" s="115"/>
    </row>
    <row r="62" spans="1:3" x14ac:dyDescent="0.2">
      <c r="A62" s="114"/>
      <c r="B62" s="115"/>
    </row>
    <row r="63" spans="1:3" x14ac:dyDescent="0.2">
      <c r="A63" s="114"/>
      <c r="B63" s="115"/>
    </row>
    <row r="64" spans="1:3" x14ac:dyDescent="0.2">
      <c r="A64" s="114"/>
      <c r="B64" s="115"/>
    </row>
    <row r="65" spans="1:2" x14ac:dyDescent="0.2">
      <c r="A65" s="114"/>
      <c r="B65" s="115"/>
    </row>
    <row r="66" spans="1:2" x14ac:dyDescent="0.2">
      <c r="A66" s="114"/>
      <c r="B66" s="115"/>
    </row>
    <row r="67" spans="1:2" x14ac:dyDescent="0.2">
      <c r="A67" s="114"/>
      <c r="B67" s="115"/>
    </row>
    <row r="68" spans="1:2" x14ac:dyDescent="0.2">
      <c r="A68" s="114"/>
      <c r="B68" s="115"/>
    </row>
    <row r="69" spans="1:2" x14ac:dyDescent="0.2">
      <c r="A69" s="114"/>
      <c r="B69" s="115"/>
    </row>
    <row r="70" spans="1:2" ht="13.5" thickBot="1" x14ac:dyDescent="0.25">
      <c r="A70" s="116"/>
      <c r="B70" s="117"/>
    </row>
    <row r="71" spans="1:2" ht="13.5" thickBot="1" x14ac:dyDescent="0.25"/>
    <row r="72" spans="1:2" ht="13.5" thickBot="1" x14ac:dyDescent="0.25">
      <c r="A72" s="110" t="s">
        <v>126</v>
      </c>
      <c r="B72" s="111"/>
    </row>
    <row r="73" spans="1:2" x14ac:dyDescent="0.2">
      <c r="A73" s="144" t="s">
        <v>5</v>
      </c>
      <c r="B73" s="113" t="s">
        <v>26</v>
      </c>
    </row>
    <row r="74" spans="1:2" ht="51" x14ac:dyDescent="0.2">
      <c r="A74" s="114"/>
      <c r="B74" s="115" t="s">
        <v>157</v>
      </c>
    </row>
    <row r="75" spans="1:2" ht="89.25" x14ac:dyDescent="0.2">
      <c r="A75" s="114"/>
      <c r="B75" s="115" t="s">
        <v>37</v>
      </c>
    </row>
    <row r="76" spans="1:2" x14ac:dyDescent="0.2">
      <c r="A76" s="114"/>
      <c r="B76" s="115"/>
    </row>
    <row r="77" spans="1:2" x14ac:dyDescent="0.2">
      <c r="A77" s="114"/>
      <c r="B77" s="115"/>
    </row>
    <row r="78" spans="1:2" x14ac:dyDescent="0.2">
      <c r="A78" s="114"/>
      <c r="B78" s="115"/>
    </row>
    <row r="79" spans="1:2" x14ac:dyDescent="0.2">
      <c r="A79" s="114"/>
      <c r="B79" s="115"/>
    </row>
    <row r="80" spans="1:2" x14ac:dyDescent="0.2">
      <c r="A80" s="114"/>
      <c r="B80" s="115"/>
    </row>
    <row r="81" spans="1:4" x14ac:dyDescent="0.2">
      <c r="A81" s="114"/>
      <c r="B81" s="115"/>
    </row>
    <row r="82" spans="1:4" x14ac:dyDescent="0.2">
      <c r="A82" s="114"/>
      <c r="B82" s="115"/>
    </row>
    <row r="83" spans="1:4" x14ac:dyDescent="0.2">
      <c r="A83" s="114"/>
      <c r="B83" s="115"/>
    </row>
    <row r="84" spans="1:4" x14ac:dyDescent="0.2">
      <c r="A84" s="114"/>
      <c r="B84" s="115"/>
    </row>
    <row r="85" spans="1:4" x14ac:dyDescent="0.2">
      <c r="A85" s="114"/>
      <c r="B85" s="115"/>
    </row>
    <row r="86" spans="1:4" x14ac:dyDescent="0.2">
      <c r="A86" s="114"/>
      <c r="B86" s="115"/>
    </row>
    <row r="87" spans="1:4" x14ac:dyDescent="0.2">
      <c r="A87" s="114"/>
      <c r="B87" s="115"/>
    </row>
    <row r="88" spans="1:4" ht="13.5" thickBot="1" x14ac:dyDescent="0.25">
      <c r="A88" s="116"/>
      <c r="B88" s="117"/>
    </row>
    <row r="89" spans="1:4" ht="13.5" thickBot="1" x14ac:dyDescent="0.25"/>
    <row r="90" spans="1:4" ht="13.5" thickBot="1" x14ac:dyDescent="0.25">
      <c r="A90" s="110" t="s">
        <v>129</v>
      </c>
      <c r="B90" s="124"/>
      <c r="C90" s="111"/>
    </row>
    <row r="91" spans="1:4" ht="25.5" x14ac:dyDescent="0.2">
      <c r="A91" s="112" t="s">
        <v>127</v>
      </c>
      <c r="B91" s="145"/>
      <c r="C91" s="113" t="s">
        <v>26</v>
      </c>
    </row>
    <row r="92" spans="1:4" ht="12.75" customHeight="1" x14ac:dyDescent="0.2">
      <c r="A92" s="146" t="s">
        <v>151</v>
      </c>
      <c r="B92" s="147"/>
      <c r="C92" s="148"/>
    </row>
    <row r="93" spans="1:4" ht="25.5" x14ac:dyDescent="0.2">
      <c r="A93" s="149" t="s">
        <v>168</v>
      </c>
      <c r="B93" s="150">
        <f>(' Data Entry (Example)'!B81)</f>
        <v>440</v>
      </c>
      <c r="C93" s="115" t="s">
        <v>128</v>
      </c>
      <c r="D93" s="151"/>
    </row>
    <row r="94" spans="1:4" ht="25.5" x14ac:dyDescent="0.2">
      <c r="A94" s="149" t="s">
        <v>169</v>
      </c>
      <c r="B94" s="142">
        <f>(' Data Entry (Example)'!B83/' Data Entry (Example)'!B5)</f>
        <v>0.56274509803921569</v>
      </c>
      <c r="C94" s="115" t="s">
        <v>76</v>
      </c>
      <c r="D94" s="151"/>
    </row>
    <row r="95" spans="1:4" ht="25.5" x14ac:dyDescent="0.2">
      <c r="A95" s="114" t="s">
        <v>170</v>
      </c>
      <c r="B95" s="142">
        <f>SUM(' Data Entry (Example)'!B85)</f>
        <v>0.42518518518518517</v>
      </c>
      <c r="C95" s="115" t="s">
        <v>39</v>
      </c>
    </row>
    <row r="96" spans="1:4" ht="51.75" thickBot="1" x14ac:dyDescent="0.25">
      <c r="A96" s="116"/>
      <c r="B96" s="152" t="s">
        <v>172</v>
      </c>
      <c r="C96" s="117" t="s">
        <v>38</v>
      </c>
    </row>
    <row r="97" spans="1:3" ht="13.5" thickBot="1" x14ac:dyDescent="0.25"/>
    <row r="98" spans="1:3" ht="13.5" thickBot="1" x14ac:dyDescent="0.25">
      <c r="A98" s="110" t="s">
        <v>187</v>
      </c>
      <c r="B98" s="124"/>
      <c r="C98" s="111"/>
    </row>
    <row r="99" spans="1:3" ht="38.25" x14ac:dyDescent="0.2">
      <c r="A99" s="112" t="s">
        <v>174</v>
      </c>
      <c r="B99" s="145"/>
      <c r="C99" s="113" t="s">
        <v>42</v>
      </c>
    </row>
    <row r="100" spans="1:3" ht="38.25" x14ac:dyDescent="0.2">
      <c r="A100" s="114" t="s">
        <v>77</v>
      </c>
      <c r="B100" s="142">
        <f>SUM(' Data Entry (Example)'!D6)</f>
        <v>0.2</v>
      </c>
      <c r="C100" s="115" t="s">
        <v>175</v>
      </c>
    </row>
    <row r="101" spans="1:3" ht="38.25" x14ac:dyDescent="0.2">
      <c r="A101" s="114" t="s">
        <v>78</v>
      </c>
      <c r="B101" s="142">
        <f>SUM(' Data Entry (Example)'!C10:D10)</f>
        <v>0.90196078431372551</v>
      </c>
      <c r="C101" s="115" t="s">
        <v>176</v>
      </c>
    </row>
    <row r="102" spans="1:3" ht="55.5" customHeight="1" x14ac:dyDescent="0.2">
      <c r="A102" s="114" t="s">
        <v>79</v>
      </c>
      <c r="B102" s="142">
        <f>SUM(' Data Entry (Example)'!B62)</f>
        <v>0.39215686274509803</v>
      </c>
      <c r="C102" s="115" t="s">
        <v>177</v>
      </c>
    </row>
    <row r="103" spans="1:3" ht="92.25" customHeight="1" x14ac:dyDescent="0.2">
      <c r="A103" s="114" t="s">
        <v>112</v>
      </c>
      <c r="B103" s="142">
        <f>' Data Entry (Example)'!B76</f>
        <v>0.16517857142857142</v>
      </c>
      <c r="C103" s="153" t="s">
        <v>178</v>
      </c>
    </row>
    <row r="104" spans="1:3" s="155" customFormat="1" ht="38.25" x14ac:dyDescent="0.2">
      <c r="A104" s="154" t="s">
        <v>93</v>
      </c>
      <c r="B104" s="142">
        <f>' Data Entry (Example)'!B78</f>
        <v>0.25</v>
      </c>
      <c r="C104" s="153" t="s">
        <v>179</v>
      </c>
    </row>
    <row r="105" spans="1:3" ht="51.75" thickBot="1" x14ac:dyDescent="0.25">
      <c r="A105" s="116" t="s">
        <v>80</v>
      </c>
      <c r="B105" s="143">
        <f>SUM('Data Dashboard (Example)'!B94)</f>
        <v>0.56274509803921569</v>
      </c>
      <c r="C105" s="117" t="s">
        <v>180</v>
      </c>
    </row>
  </sheetData>
  <customSheetViews>
    <customSheetView guid="{1C02EF7B-23A7-4183-8DC9-F7A194DF20A6}">
      <selection activeCell="C2" sqref="C2"/>
      <pageMargins left="0.7" right="0.7" top="0.75" bottom="0.75" header="0.3" footer="0.3"/>
      <pageSetup orientation="portrait" horizontalDpi="4294967292" verticalDpi="4294967292"/>
    </customSheetView>
    <customSheetView guid="{EEA6D78F-A385-44C7-A869-F73FA05B6C94}" topLeftCell="A127">
      <selection activeCell="F91" sqref="E91:F91"/>
      <pageMargins left="0.7" right="0.7" top="0.75" bottom="0.75" header="0.3" footer="0.3"/>
      <pageSetup orientation="portrait" horizontalDpi="4294967292" verticalDpi="4294967292"/>
    </customSheetView>
    <customSheetView guid="{E9A58CC4-FED3-4AB1-9916-3D01F0AB4DAD}" topLeftCell="A88">
      <selection activeCell="A99" sqref="A99"/>
      <pageMargins left="0.7" right="0.7" top="0.75" bottom="0.75" header="0.3" footer="0.3"/>
      <pageSetup orientation="portrait" horizontalDpi="4294967292" verticalDpi="4294967292"/>
    </customSheetView>
    <customSheetView guid="{3C4B840D-6C60-423D-A4EC-D7A70BF22254}">
      <selection activeCell="C2" sqref="C2"/>
      <pageMargins left="0.7" right="0.7" top="0.75" bottom="0.75" header="0.3" footer="0.3"/>
      <pageSetup orientation="portrait" horizontalDpi="4294967292" verticalDpi="4294967292"/>
    </customSheetView>
  </customSheetViews>
  <pageMargins left="0.7" right="0.7" top="0.75" bottom="0.75" header="0.3" footer="0.3"/>
  <pageSetup orientation="portrait" horizontalDpi="4294967292" verticalDpi="4294967292"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 Data Entry</vt:lpstr>
      <vt:lpstr>Data Dashboard</vt:lpstr>
      <vt:lpstr> Data Entry (Example)</vt:lpstr>
      <vt:lpstr>Data Dashboard (Example)</vt:lpstr>
    </vt:vector>
  </TitlesOfParts>
  <Company>John Snow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Tool 1: Readmission Data Analysis and Interpretation</dc:title>
  <dc:creator>Agency for Healthcare Research and Quality</dc:creator>
  <cp:keywords>ASPIRE, Readmissions, Data Analysis</cp:keywords>
  <cp:lastModifiedBy>Doreen Bonnett</cp:lastModifiedBy>
  <dcterms:created xsi:type="dcterms:W3CDTF">2016-05-12T11:15:15Z</dcterms:created>
  <dcterms:modified xsi:type="dcterms:W3CDTF">2016-09-20T22:34:06Z</dcterms:modified>
</cp:coreProperties>
</file>