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 defaultThemeVersion="124226"/>
  <bookViews>
    <workbookView xWindow="240" yWindow="240" windowWidth="25365" windowHeight="13920" tabRatio="891" activeTab="7"/>
  </bookViews>
  <sheets>
    <sheet name="compare-PSI-rates-average" sheetId="1" r:id="rId1"/>
    <sheet name="compare-IQI-rates-average" sheetId="2" r:id="rId2"/>
    <sheet name="compare-PDI-rates-average" sheetId="11" r:id="rId3"/>
    <sheet name="trend-observed" sheetId="3" r:id="rId4"/>
    <sheet name="trend-observed-expected" sheetId="4" r:id="rId5"/>
    <sheet name="trend-risk-adjusted-smoothed" sheetId="5" r:id="rId6"/>
    <sheet name="trend-expected-average" sheetId="6" r:id="rId7"/>
    <sheet name="trend-risk-adjusted-average" sheetId="7" r:id="rId8"/>
  </sheets>
  <calcPr calcId="145621" concurrentCalc="0"/>
  <customWorkbookViews>
    <customWorkbookView name="Doreen.Bonnett - Personal View" guid="{BB827016-8131-4EFA-A526-0AACD5E20E98}" mergeInterval="0" personalView="1" maximized="1" xWindow="1" yWindow="1" windowWidth="1280" windowHeight="803" tabRatio="891" activeSheetId="3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7" l="1"/>
  <c r="F19" i="7"/>
  <c r="F18" i="7"/>
  <c r="D18" i="6"/>
  <c r="D17" i="6"/>
  <c r="D16" i="6"/>
  <c r="I31" i="11"/>
  <c r="H31" i="11"/>
  <c r="I30" i="11"/>
  <c r="H30" i="11"/>
  <c r="K29" i="11"/>
  <c r="J29" i="11"/>
  <c r="I29" i="11"/>
  <c r="H29" i="11"/>
  <c r="G29" i="11"/>
  <c r="K28" i="11"/>
  <c r="J28" i="11"/>
  <c r="I28" i="11"/>
  <c r="H28" i="11"/>
  <c r="G28" i="11"/>
  <c r="K27" i="11"/>
  <c r="J27" i="11"/>
  <c r="I27" i="11"/>
  <c r="H27" i="11"/>
  <c r="G27" i="11"/>
  <c r="K26" i="11"/>
  <c r="J26" i="11"/>
  <c r="I26" i="11"/>
  <c r="H26" i="11"/>
  <c r="G26" i="11"/>
  <c r="K25" i="11"/>
  <c r="J25" i="11"/>
  <c r="I25" i="11"/>
  <c r="H25" i="11"/>
  <c r="G25" i="11"/>
  <c r="K24" i="11"/>
  <c r="J24" i="11"/>
  <c r="I24" i="11"/>
  <c r="H24" i="11"/>
  <c r="G24" i="11"/>
  <c r="K23" i="11"/>
  <c r="J23" i="11"/>
  <c r="I23" i="11"/>
  <c r="H23" i="11"/>
  <c r="G23" i="11"/>
  <c r="K22" i="11"/>
  <c r="J22" i="11"/>
  <c r="I22" i="11"/>
  <c r="H22" i="11"/>
  <c r="G22" i="11"/>
  <c r="K21" i="11"/>
  <c r="J21" i="11"/>
  <c r="I21" i="11"/>
  <c r="H21" i="11"/>
  <c r="G21" i="11"/>
  <c r="K20" i="11"/>
  <c r="J20" i="11"/>
  <c r="I20" i="11"/>
  <c r="H20" i="11"/>
  <c r="G20" i="11"/>
  <c r="I19" i="11"/>
  <c r="H19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I15" i="11"/>
  <c r="H15" i="11"/>
  <c r="H23" i="1"/>
  <c r="K16" i="1"/>
  <c r="I34" i="1"/>
  <c r="H34" i="1"/>
  <c r="I33" i="1"/>
  <c r="H33" i="1"/>
  <c r="K32" i="1"/>
  <c r="J32" i="1"/>
  <c r="K31" i="1"/>
  <c r="J31" i="1"/>
  <c r="K30" i="1"/>
  <c r="J30" i="1"/>
  <c r="I30" i="1"/>
  <c r="H30" i="1"/>
  <c r="G30" i="1"/>
  <c r="K29" i="1"/>
  <c r="J29" i="1"/>
  <c r="I29" i="1"/>
  <c r="H29" i="1"/>
  <c r="G29" i="1"/>
  <c r="G28" i="1"/>
  <c r="J28" i="1"/>
  <c r="K27" i="1"/>
  <c r="J27" i="1"/>
  <c r="K26" i="1"/>
  <c r="J26" i="1"/>
  <c r="I26" i="1"/>
  <c r="H26" i="1"/>
  <c r="G26" i="1"/>
  <c r="K25" i="1"/>
  <c r="J25" i="1"/>
  <c r="K24" i="1"/>
  <c r="J24" i="1"/>
  <c r="G24" i="1"/>
  <c r="I24" i="1"/>
  <c r="K23" i="1"/>
  <c r="J23" i="1"/>
  <c r="I23" i="1"/>
  <c r="G23" i="1"/>
  <c r="K22" i="1"/>
  <c r="J22" i="1"/>
  <c r="G21" i="1"/>
  <c r="I21" i="1"/>
  <c r="J21" i="1"/>
  <c r="K20" i="1"/>
  <c r="J20" i="1"/>
  <c r="G19" i="1"/>
  <c r="I19" i="1"/>
  <c r="J19" i="1"/>
  <c r="K18" i="1"/>
  <c r="J18" i="1"/>
  <c r="I18" i="1"/>
  <c r="H18" i="1"/>
  <c r="G18" i="1"/>
  <c r="K17" i="1"/>
  <c r="J17" i="1"/>
  <c r="J16" i="1"/>
  <c r="K15" i="1"/>
  <c r="J15" i="1"/>
  <c r="G39" i="2"/>
  <c r="K39" i="2"/>
  <c r="J39" i="2"/>
  <c r="G38" i="2"/>
  <c r="H38" i="2"/>
  <c r="J38" i="2"/>
  <c r="K37" i="2"/>
  <c r="J37" i="2"/>
  <c r="I37" i="2"/>
  <c r="H37" i="2"/>
  <c r="G37" i="2"/>
  <c r="G36" i="2"/>
  <c r="H36" i="2"/>
  <c r="J36" i="2"/>
  <c r="K35" i="2"/>
  <c r="J35" i="2"/>
  <c r="K34" i="2"/>
  <c r="J34" i="2"/>
  <c r="G34" i="2"/>
  <c r="I34" i="2"/>
  <c r="G33" i="2"/>
  <c r="H33" i="2"/>
  <c r="J33" i="2"/>
  <c r="K32" i="2"/>
  <c r="J32" i="2"/>
  <c r="G31" i="2"/>
  <c r="H31" i="2"/>
  <c r="J31" i="2"/>
  <c r="K30" i="2"/>
  <c r="G30" i="2"/>
  <c r="H30" i="2"/>
  <c r="J30" i="2"/>
  <c r="G29" i="2"/>
  <c r="H29" i="2"/>
  <c r="J29" i="2"/>
  <c r="G28" i="2"/>
  <c r="I28" i="2"/>
  <c r="J28" i="2"/>
  <c r="G27" i="2"/>
  <c r="K27" i="2"/>
  <c r="J27" i="2"/>
  <c r="K26" i="2"/>
  <c r="G26" i="2"/>
  <c r="H26" i="2"/>
  <c r="I26" i="2"/>
  <c r="J26" i="2"/>
  <c r="G25" i="2"/>
  <c r="H25" i="2"/>
  <c r="J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H24" i="1"/>
  <c r="G22" i="1"/>
  <c r="I22" i="1"/>
  <c r="G31" i="1"/>
  <c r="H31" i="1"/>
  <c r="G25" i="1"/>
  <c r="H25" i="1"/>
  <c r="G15" i="1"/>
  <c r="H15" i="1"/>
  <c r="I30" i="2"/>
  <c r="K25" i="2"/>
  <c r="K33" i="2"/>
  <c r="I33" i="2"/>
  <c r="H27" i="2"/>
  <c r="I27" i="2"/>
  <c r="K29" i="2"/>
  <c r="K38" i="2"/>
  <c r="I29" i="2"/>
  <c r="K28" i="2"/>
  <c r="G32" i="2"/>
  <c r="H32" i="2"/>
  <c r="K28" i="1"/>
  <c r="G17" i="1"/>
  <c r="I17" i="1"/>
  <c r="I39" i="2"/>
  <c r="H39" i="2"/>
  <c r="G35" i="2"/>
  <c r="I31" i="2"/>
  <c r="H34" i="2"/>
  <c r="K36" i="2"/>
  <c r="K31" i="2"/>
  <c r="G20" i="1"/>
  <c r="H20" i="1"/>
  <c r="K21" i="1"/>
  <c r="H21" i="1"/>
  <c r="G16" i="1"/>
  <c r="H16" i="1"/>
  <c r="H22" i="1"/>
  <c r="K19" i="1"/>
  <c r="I15" i="1"/>
  <c r="G27" i="1"/>
  <c r="I27" i="1"/>
  <c r="I28" i="1"/>
  <c r="H28" i="1"/>
  <c r="H17" i="1"/>
  <c r="G32" i="1"/>
  <c r="H32" i="1"/>
  <c r="I32" i="2"/>
  <c r="H35" i="2"/>
  <c r="I35" i="2"/>
  <c r="I20" i="1"/>
  <c r="H27" i="1"/>
  <c r="I25" i="1"/>
  <c r="I25" i="2"/>
  <c r="I16" i="1"/>
  <c r="I32" i="1"/>
  <c r="H19" i="1"/>
  <c r="I31" i="1"/>
  <c r="I36" i="2"/>
  <c r="H28" i="2"/>
  <c r="I38" i="2"/>
</calcChain>
</file>

<file path=xl/sharedStrings.xml><?xml version="1.0" encoding="utf-8"?>
<sst xmlns="http://schemas.openxmlformats.org/spreadsheetml/2006/main" count="284" uniqueCount="176">
  <si>
    <t>Iatrogenic pneumothorax</t>
  </si>
  <si>
    <t>Postoperative hip fracture</t>
  </si>
  <si>
    <t>Postoperative physiologic and metabolic derangements</t>
  </si>
  <si>
    <t>Postoperative respiratory failure</t>
  </si>
  <si>
    <t>Postoperative sepsis</t>
  </si>
  <si>
    <t>Postoperative wound dehiscence</t>
  </si>
  <si>
    <t>Accidental puncture or laceration</t>
  </si>
  <si>
    <t>Transfusion reaction</t>
  </si>
  <si>
    <t>Birth trauma - injury to neonate</t>
  </si>
  <si>
    <t>Obstetric trauma - vaginal with instrument</t>
  </si>
  <si>
    <t>Obstetric trauma - vaginal without instrument</t>
  </si>
  <si>
    <t>Indicator</t>
  </si>
  <si>
    <t>Pressure ulcer</t>
  </si>
  <si>
    <t>Esophageal resection volume</t>
  </si>
  <si>
    <t>Pancreatic resection volume</t>
  </si>
  <si>
    <t>Abdominal aortic aneurysm (AAA) repair volume</t>
  </si>
  <si>
    <t>Coronary artery bypass graft (CABG) volume</t>
  </si>
  <si>
    <t>Esophageal resection mortality</t>
  </si>
  <si>
    <t>Pancreatic resection mortality</t>
  </si>
  <si>
    <t>Abdominal aortic aneurysm (AAA) repair mortality</t>
  </si>
  <si>
    <t>Coronary artery bypass graft (CABG) mortality</t>
  </si>
  <si>
    <t>Craniotomy mortality</t>
  </si>
  <si>
    <t>Hip replacement mortality</t>
  </si>
  <si>
    <t>Acute myocardial infarction (AMI) mortality</t>
  </si>
  <si>
    <t>Gastrointestinal (GI) hemorrhage mortality</t>
  </si>
  <si>
    <t>Hip fracture mortality</t>
  </si>
  <si>
    <t>Pneumonia mortality</t>
  </si>
  <si>
    <t>Cesarean delivery rate</t>
  </si>
  <si>
    <t>Vaginal birth after C-section (VBAC) rate, uncomplicated</t>
  </si>
  <si>
    <t>Laparoscopic cholecystectomy rate</t>
  </si>
  <si>
    <t>Incidental appendectomy rate among elderly</t>
  </si>
  <si>
    <t>Bilateral cardiac catheterization rate</t>
  </si>
  <si>
    <t>VBAC, all</t>
  </si>
  <si>
    <t>Chart Label</t>
  </si>
  <si>
    <t>Year</t>
  </si>
  <si>
    <t>Observed</t>
  </si>
  <si>
    <t>Expected</t>
  </si>
  <si>
    <t>Smoothed</t>
  </si>
  <si>
    <t>Percent Difference in Rates</t>
  </si>
  <si>
    <t>Carotid endarterectomy mortality</t>
  </si>
  <si>
    <t>*</t>
  </si>
  <si>
    <t>Percent Difference in Rates (Lower Bound)</t>
  </si>
  <si>
    <t>Percent Difference in Rates (Upper Bound)</t>
  </si>
  <si>
    <t>Enter your data here.</t>
  </si>
  <si>
    <t xml:space="preserve">These calculate automatically. </t>
  </si>
  <si>
    <r>
      <t xml:space="preserve">The </t>
    </r>
    <r>
      <rPr>
        <b/>
        <sz val="10"/>
        <rFont val="Arial"/>
        <family val="2"/>
      </rPr>
      <t xml:space="preserve">observed rate </t>
    </r>
    <r>
      <rPr>
        <sz val="10"/>
        <rFont val="Arial"/>
      </rPr>
      <t xml:space="preserve">is the actual rate at which events measured by the indicator occurred in your hospital. This can be acquired from the SAS </t>
    </r>
  </si>
  <si>
    <t xml:space="preserve">output, or the Windows QI output from the Quick Report. If another organization provides these data for you, you may also obtain it from them. </t>
  </si>
  <si>
    <t>obtain these rates).</t>
  </si>
  <si>
    <t xml:space="preserve">accounting for the hospital's actual case mix. This can be acquired from the SAS output or the Windows QI output from the Provider Report. </t>
  </si>
  <si>
    <r>
      <t xml:space="preserve">The </t>
    </r>
    <r>
      <rPr>
        <b/>
        <sz val="10"/>
        <rFont val="Arial"/>
        <family val="2"/>
      </rPr>
      <t>risk-adjusted</t>
    </r>
    <r>
      <rPr>
        <sz val="10"/>
        <rFont val="Arial"/>
      </rPr>
      <t xml:space="preserve"> rate is the estimate of how a hospital would perform on an indicator for an average case mix of patients, rather than its</t>
    </r>
  </si>
  <si>
    <t>CL (upper confidence limit). When creating provider-level reports using the Windows QI software, the user must specify that the confidence</t>
  </si>
  <si>
    <r>
      <t xml:space="preserve">The </t>
    </r>
    <r>
      <rPr>
        <b/>
        <sz val="10"/>
        <rFont val="Arial"/>
        <family val="2"/>
      </rPr>
      <t xml:space="preserve">smoothed rate </t>
    </r>
    <r>
      <rPr>
        <sz val="10"/>
        <rFont val="Arial"/>
      </rPr>
      <t>is a weighted average of the hospital's risk-adjusted rate and the reference population rate, where the weight reflects</t>
    </r>
  </si>
  <si>
    <t>Directions: Add your data into the yellow cells beside the relevant year. Remove the</t>
  </si>
  <si>
    <t>"Pressure Ulcers" part of the title and revise it to reflect your PSI or IQI of interest.</t>
  </si>
  <si>
    <t>Benchmark</t>
  </si>
  <si>
    <t>Enter Your Data Here</t>
  </si>
  <si>
    <t xml:space="preserve"> own case mix. This rate can be found in the provider-level reports from the Windows or SAS QI programs. </t>
  </si>
  <si>
    <t>Observed Rate</t>
  </si>
  <si>
    <t>Observed Count</t>
  </si>
  <si>
    <t xml:space="preserve">wish to use as a comparison. </t>
  </si>
  <si>
    <t>Risk-Adjusted Rate</t>
  </si>
  <si>
    <t>Risk-Adjusted (Lower Confidence Interval Bound)</t>
  </si>
  <si>
    <t>Risk-Adjusted (Upper Confidence Interval Bound)</t>
  </si>
  <si>
    <t>Death among surgical inpatients</t>
  </si>
  <si>
    <t>Death in low-mortality DRGs</t>
  </si>
  <si>
    <t>Central venous catheter-related bloodstream infections</t>
  </si>
  <si>
    <t xml:space="preserve">Note: Rates provided are per 1,000 cases. </t>
  </si>
  <si>
    <t>The risk-adjusted rate is the estimate of how a hospital would perform on an indicator for an average case mix of patients, rather than its</t>
  </si>
  <si>
    <t xml:space="preserve"> own case mix. This rate can be found in the provider-level reports from the Windows or SAS QI programs. See the other B tools for more information </t>
  </si>
  <si>
    <t xml:space="preserve"> levels be included in the report. See Tools B2a and B2b for more information.</t>
  </si>
  <si>
    <t>(B1 explains what the rates mean; B2a and B2b show how to use the software with your data and obtain these rates).</t>
  </si>
  <si>
    <t>Acute stroke mortality</t>
  </si>
  <si>
    <t>AMI mortality without transfer</t>
  </si>
  <si>
    <t xml:space="preserve">See the other B tools for more information (B1 explains what the rates mean; B2a and B2b show how to use the software with your data and </t>
  </si>
  <si>
    <r>
      <t xml:space="preserve">The </t>
    </r>
    <r>
      <rPr>
        <b/>
        <sz val="10"/>
        <rFont val="Arial"/>
        <family val="2"/>
      </rPr>
      <t>confidence interval of the risk-adjusted rate</t>
    </r>
    <r>
      <rPr>
        <sz val="10"/>
        <rFont val="Arial"/>
      </rPr>
      <t xml:space="preserve"> is identified in the SAS output as the lower CL (lower confidence limit) and upper </t>
    </r>
  </si>
  <si>
    <t xml:space="preserve">levels be included in the report. </t>
  </si>
  <si>
    <t xml:space="preserve">the reliability of the hospital's risk-adjusted rate. This can be found in the SAS output or the Windows QI Provider Report. </t>
  </si>
  <si>
    <r>
      <t xml:space="preserve">The </t>
    </r>
    <r>
      <rPr>
        <b/>
        <sz val="10"/>
        <rFont val="Arial"/>
        <family val="2"/>
      </rPr>
      <t xml:space="preserve">expected rate </t>
    </r>
    <r>
      <rPr>
        <sz val="10"/>
        <rFont val="Arial"/>
      </rPr>
      <t xml:space="preserve">is the rate a hospital would have if it had average performance on a QI, as calculated in a reference population but </t>
    </r>
  </si>
  <si>
    <t xml:space="preserve">own case mix. This rate can be found in the provider-level reports from the Windows or SAS QI programs. </t>
  </si>
  <si>
    <t>levels be included in the report.</t>
  </si>
  <si>
    <t>Perioperative hemorrhage or hematoma</t>
  </si>
  <si>
    <t>Perioperative pulmonary embolism or deep vein thrombosis</t>
  </si>
  <si>
    <t xml:space="preserve">The confidence interval of the risk-adjusted rate is identified in the SAS output as the lower CL (lower confidence limit) and upper </t>
  </si>
  <si>
    <t>Retained surgical item or unretrieved device fragment count</t>
  </si>
  <si>
    <t>Heart failure mortality</t>
  </si>
  <si>
    <t>Percutaneous coronary intervention (PCI) volume</t>
  </si>
  <si>
    <t xml:space="preserve">The confidence interval of the risk adjusted rate is identified in the SAS output as the lower CL (lower confidence limit) and upper </t>
  </si>
  <si>
    <t>Neonatal Iatrogenic Pneumothorax Rate</t>
  </si>
  <si>
    <t>Neonatal Mortality Rate</t>
  </si>
  <si>
    <t>Neonatal Blood Stream Infection Rate</t>
  </si>
  <si>
    <t>Accidental Puncture or Laceration Rate</t>
  </si>
  <si>
    <t>Pressure Ulcer Rate</t>
  </si>
  <si>
    <t>Retained Surgical Item or Unretrieved Device</t>
  </si>
  <si>
    <t>Iatrogenic Pneumothorax Rate</t>
  </si>
  <si>
    <t>RACHS-1 Pediatric Heart Surgery Mortality Rate</t>
  </si>
  <si>
    <t>RACHS-1 Pediatric Heart Surgery Volume</t>
  </si>
  <si>
    <t>Perioperative Hemorrhage or Hematoma Rate</t>
  </si>
  <si>
    <t>Postoperative Respiratory Failure Rate</t>
  </si>
  <si>
    <t>PDI 10</t>
  </si>
  <si>
    <t>Postoperative Sepsis Rate</t>
  </si>
  <si>
    <t>PDI 11</t>
  </si>
  <si>
    <t>Postoperative Wound Dehiscence Rate</t>
  </si>
  <si>
    <t>PDI 12</t>
  </si>
  <si>
    <t>Central Venous Catheter-Related Blood Stream Infection Rate</t>
  </si>
  <si>
    <t>PDI 13</t>
  </si>
  <si>
    <t>Transfusion Reaction Count</t>
  </si>
  <si>
    <t xml:space="preserve">*Note: Use caution comparing rates before and after 2014. Rates before the 4th quarter of 2014 are calculated using ICD-9; rates calculated during the 4th quarter of 2014 and later use ICD-10. The rates should be similar but may not yield a perfect comparison between years. </t>
  </si>
  <si>
    <t>Baseline</t>
  </si>
  <si>
    <t>National Average</t>
  </si>
  <si>
    <t>Your Hospital's Performance Relative to National Average</t>
  </si>
  <si>
    <t>Your Hospital's Performance Relative to National average</t>
  </si>
  <si>
    <t xml:space="preserve">The national average is the rate used here as a comparison point. You may choose your State's rate, the national rate, or any other rate that you may </t>
  </si>
  <si>
    <t>How does your hospital compare to national average?</t>
  </si>
  <si>
    <t>How does your hospital compare to the national average on this indicator?</t>
  </si>
  <si>
    <t>wish to use as a comparison. See Tool B5 for more information about comparators. Please note that AHRQ does not currently provide national averages using ICD-10 data.</t>
  </si>
  <si>
    <t>How does your hospital compare to the national average?</t>
  </si>
  <si>
    <r>
      <t xml:space="preserve">The </t>
    </r>
    <r>
      <rPr>
        <b/>
        <sz val="10"/>
        <rFont val="Arial"/>
        <family val="2"/>
      </rPr>
      <t xml:space="preserve">national average </t>
    </r>
    <r>
      <rPr>
        <sz val="10"/>
        <rFont val="Arial"/>
      </rPr>
      <t xml:space="preserve">is the rate used here as a comparison point. You may choose your State's rate, the national rate, or any other rate that you may </t>
    </r>
  </si>
  <si>
    <t>obtain these rates; B5 explains how to use comparators).</t>
  </si>
  <si>
    <t>NQI 01</t>
  </si>
  <si>
    <t>NQI 02</t>
  </si>
  <si>
    <t>NQI 03</t>
  </si>
  <si>
    <t>PDI 01</t>
  </si>
  <si>
    <t>PDI 02</t>
  </si>
  <si>
    <t>PDI 03</t>
  </si>
  <si>
    <t>PDI 05</t>
  </si>
  <si>
    <t>PDI 06</t>
  </si>
  <si>
    <t>PDI 07</t>
  </si>
  <si>
    <t>PDI 08</t>
  </si>
  <si>
    <t>PDI 09</t>
  </si>
  <si>
    <t>IQI 01</t>
  </si>
  <si>
    <t>IQI 13</t>
  </si>
  <si>
    <t>IQI 02</t>
  </si>
  <si>
    <t>IQI 04</t>
  </si>
  <si>
    <t>IQI 05</t>
  </si>
  <si>
    <t>IQI 06</t>
  </si>
  <si>
    <t>IQI 07</t>
  </si>
  <si>
    <t>IQI 08</t>
  </si>
  <si>
    <t>IQI 09</t>
  </si>
  <si>
    <t>IQI 11</t>
  </si>
  <si>
    <t>IQI 12</t>
  </si>
  <si>
    <t>IQI 14</t>
  </si>
  <si>
    <t>IQI 15</t>
  </si>
  <si>
    <t>IQI 16</t>
  </si>
  <si>
    <t>IQI 17</t>
  </si>
  <si>
    <t>IQI 18</t>
  </si>
  <si>
    <t>IQI 19</t>
  </si>
  <si>
    <t>IQI 20</t>
  </si>
  <si>
    <t>IQI 21</t>
  </si>
  <si>
    <t>IQI 22</t>
  </si>
  <si>
    <t>IQI 23</t>
  </si>
  <si>
    <t>IQI 24</t>
  </si>
  <si>
    <t>IQI 25</t>
  </si>
  <si>
    <t>IQI 32</t>
  </si>
  <si>
    <t>IQI 34</t>
  </si>
  <si>
    <t>PSI 02</t>
  </si>
  <si>
    <t>PSI 03</t>
  </si>
  <si>
    <t>PSI 04</t>
  </si>
  <si>
    <t>PSI 05</t>
  </si>
  <si>
    <t>PSI 06</t>
  </si>
  <si>
    <t>PSI 07</t>
  </si>
  <si>
    <t>PSI 08</t>
  </si>
  <si>
    <t>PSI 09</t>
  </si>
  <si>
    <t>PSI 10</t>
  </si>
  <si>
    <t>PSI 11</t>
  </si>
  <si>
    <t>PSI 12</t>
  </si>
  <si>
    <t>PSI 13</t>
  </si>
  <si>
    <t>PSI 14</t>
  </si>
  <si>
    <t>PSI 15</t>
  </si>
  <si>
    <t>PSI 16</t>
  </si>
  <si>
    <t>PSI 17</t>
  </si>
  <si>
    <t>PSI 18</t>
  </si>
  <si>
    <t>PSI 19</t>
  </si>
  <si>
    <t xml:space="preserve">*Note: Risk-adjusted rates are not available in the most up-to-date version of the ICD-10 software. Future versions of the QI software will allow for risk adjustment and calculation of risk-adjusted and smoothed rates. </t>
  </si>
  <si>
    <t>*Note: Expected rates are not available in the most up-to-date version of the ICD-10 software. Future versions of the QI software will allow for risk adjustment and calculation of expected rates.</t>
  </si>
  <si>
    <t xml:space="preserve">*Note: Risk-adjusted and smoothed rates are not available in the most up-to-date version of the ICD-10 software. Future versions of the QI software will allow for risk adjustment and calculation of risk-adjusted and smoothed rates. </t>
  </si>
  <si>
    <t xml:space="preserve">*Note: Risk-adjusted rates are not available in the most up-to-date version of the ICD-10 software. Future versions of the QI software will allow for risk adjustment and calculation of risk-adjusted rates.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</si>
</sst>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3">
    <xf numFmtId="0" fontId="0" fillId="0" borderId="0"/>
    <xf numFmtId="0" fontId="1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2" borderId="0" xfId="0" applyFont="1" applyFill="1"/>
    <xf numFmtId="0" fontId="6" fillId="2" borderId="0" xfId="0" applyFont="1" applyFill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7" fillId="0" borderId="0" xfId="0" applyFont="1"/>
    <xf numFmtId="0" fontId="4" fillId="4" borderId="0" xfId="0" applyFont="1" applyFill="1"/>
    <xf numFmtId="0" fontId="6" fillId="4" borderId="0" xfId="0" applyFont="1" applyFill="1"/>
    <xf numFmtId="0" fontId="10" fillId="0" borderId="0" xfId="0" applyFont="1"/>
    <xf numFmtId="0" fontId="11" fillId="0" borderId="0" xfId="0" applyFont="1"/>
    <xf numFmtId="0" fontId="11" fillId="0" borderId="0" xfId="0" applyFont="1" applyFill="1" applyBorder="1" applyAlignment="1">
      <alignment horizontal="left" vertical="top"/>
    </xf>
    <xf numFmtId="0" fontId="0" fillId="4" borderId="0" xfId="0" applyFill="1"/>
    <xf numFmtId="0" fontId="3" fillId="4" borderId="0" xfId="0" applyFont="1" applyFill="1"/>
    <xf numFmtId="0" fontId="3" fillId="5" borderId="1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applyFill="1" applyBorder="1"/>
    <xf numFmtId="0" fontId="4" fillId="4" borderId="0" xfId="0" applyFont="1" applyFill="1" applyBorder="1"/>
    <xf numFmtId="0" fontId="6" fillId="4" borderId="0" xfId="0" applyFont="1" applyFill="1" applyBorder="1"/>
    <xf numFmtId="0" fontId="3" fillId="6" borderId="1" xfId="0" applyFont="1" applyFill="1" applyBorder="1" applyAlignment="1">
      <alignment horizontal="center"/>
    </xf>
    <xf numFmtId="0" fontId="9" fillId="4" borderId="0" xfId="0" applyFont="1" applyFill="1"/>
    <xf numFmtId="0" fontId="4" fillId="0" borderId="1" xfId="0" applyFont="1" applyBorder="1"/>
    <xf numFmtId="0" fontId="12" fillId="0" borderId="0" xfId="0" applyFont="1"/>
    <xf numFmtId="0" fontId="13" fillId="0" borderId="0" xfId="1" applyFont="1"/>
    <xf numFmtId="0" fontId="0" fillId="4" borderId="0" xfId="0" applyFont="1" applyFill="1"/>
    <xf numFmtId="0" fontId="0" fillId="4" borderId="0" xfId="0" applyFont="1" applyFill="1" applyBorder="1"/>
    <xf numFmtId="0" fontId="8" fillId="6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2" fillId="7" borderId="10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horizontal="left" vertical="top" wrapText="1"/>
    </xf>
    <xf numFmtId="0" fontId="2" fillId="7" borderId="12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top" wrapText="1"/>
    </xf>
  </cellXfs>
  <cellStyles count="3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64734299516905E-2"/>
          <c:y val="5.9328649492583901E-2"/>
          <c:w val="0.75351790984633105"/>
          <c:h val="0.77283470713701796"/>
        </c:manualLayout>
      </c:layout>
      <c:barChart>
        <c:barDir val="col"/>
        <c:grouping val="clustered"/>
        <c:varyColors val="0"/>
        <c:ser>
          <c:idx val="2"/>
          <c:order val="1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8"/>
              <c:pt idx="0">
                <c:v>2</c:v>
              </c:pt>
              <c:pt idx="1">
                <c:v>3</c:v>
              </c:pt>
              <c:pt idx="2">
                <c:v>4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10">
                <c:v>12</c:v>
              </c:pt>
              <c:pt idx="12">
                <c:v>14</c:v>
              </c:pt>
              <c:pt idx="13">
                <c:v>15</c:v>
              </c:pt>
              <c:pt idx="16">
                <c:v>18</c:v>
              </c:pt>
              <c:pt idx="17">
                <c:v>19</c:v>
              </c:pt>
            </c:strLit>
          </c:cat>
          <c:val>
            <c:numLit>
              <c:formatCode>General</c:formatCode>
              <c:ptCount val="18"/>
              <c:pt idx="0">
                <c:v>-100</c:v>
              </c:pt>
              <c:pt idx="1">
                <c:v>67.182856249022279</c:v>
              </c:pt>
              <c:pt idx="2">
                <c:v>-100</c:v>
              </c:pt>
              <c:pt idx="3">
                <c:v>0</c:v>
              </c:pt>
              <c:pt idx="4">
                <c:v>-69.141914191419104</c:v>
              </c:pt>
              <c:pt idx="5">
                <c:v>9.7538742023701079</c:v>
              </c:pt>
              <c:pt idx="6">
                <c:v>-100</c:v>
              </c:pt>
              <c:pt idx="7">
                <c:v>-50.145772594752202</c:v>
              </c:pt>
              <c:pt idx="8">
                <c:v>0</c:v>
              </c:pt>
              <c:pt idx="9">
                <c:v>0</c:v>
              </c:pt>
              <c:pt idx="10">
                <c:v>-3.8368661121545351</c:v>
              </c:pt>
              <c:pt idx="11">
                <c:v>0</c:v>
              </c:pt>
              <c:pt idx="12">
                <c:v>-100</c:v>
              </c:pt>
              <c:pt idx="13">
                <c:v>-70.507214691735996</c:v>
              </c:pt>
              <c:pt idx="14">
                <c:v>0</c:v>
              </c:pt>
              <c:pt idx="15">
                <c:v>0</c:v>
              </c:pt>
              <c:pt idx="16">
                <c:v>-13.272500778573599</c:v>
              </c:pt>
              <c:pt idx="17">
                <c:v>-45.181338563102393</c:v>
              </c:pt>
            </c:numLit>
          </c:val>
        </c:ser>
        <c:ser>
          <c:idx val="1"/>
          <c:order val="0"/>
          <c:tx>
            <c:v>Benchmark</c:v>
          </c:tx>
          <c:invertIfNegative val="0"/>
          <c:trendline>
            <c:name>National Average</c:nam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val>
            <c:numRef>
              <c:f>'compare-PSI-rates-average'!$L$15:$L$32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60768"/>
        <c:axId val="88343296"/>
      </c:barChart>
      <c:catAx>
        <c:axId val="4856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Patient Safety Indicators</a:t>
                </a:r>
              </a:p>
            </c:rich>
          </c:tx>
          <c:layout>
            <c:manualLayout>
              <c:xMode val="edge"/>
              <c:yMode val="edge"/>
              <c:x val="0.40019402968819801"/>
              <c:y val="0.93130458255081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crossAx val="88343296"/>
        <c:crosses val="autoZero"/>
        <c:auto val="1"/>
        <c:lblAlgn val="ctr"/>
        <c:lblOffset val="100"/>
        <c:noMultiLvlLbl val="0"/>
      </c:catAx>
      <c:valAx>
        <c:axId val="8834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Difference in Rates </a:t>
                </a:r>
              </a:p>
            </c:rich>
          </c:tx>
          <c:layout>
            <c:manualLayout>
              <c:xMode val="edge"/>
              <c:yMode val="edge"/>
              <c:x val="1.90116376962314E-2"/>
              <c:y val="0.117876904731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60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531288049574696"/>
          <c:y val="0.92156521418429305"/>
          <c:w val="0.103663606364557"/>
          <c:h val="7.802467314536500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64734299516905E-2"/>
          <c:y val="5.9328649492583901E-2"/>
          <c:w val="0.75351790984633105"/>
          <c:h val="0.77283470713701796"/>
        </c:manualLayout>
      </c:layout>
      <c:barChart>
        <c:barDir val="col"/>
        <c:grouping val="clustered"/>
        <c:varyColors val="0"/>
        <c:ser>
          <c:idx val="2"/>
          <c:order val="1"/>
          <c:tx>
            <c:v>Inpatient Quality Indicators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5"/>
              <c:pt idx="10">
                <c:v>13</c:v>
              </c:pt>
              <c:pt idx="11">
                <c:v>14</c:v>
              </c:pt>
              <c:pt idx="12">
                <c:v>15</c:v>
              </c:pt>
              <c:pt idx="13">
                <c:v>16</c:v>
              </c:pt>
              <c:pt idx="14">
                <c:v>17</c:v>
              </c:pt>
              <c:pt idx="15">
                <c:v>18</c:v>
              </c:pt>
              <c:pt idx="16">
                <c:v>19</c:v>
              </c:pt>
              <c:pt idx="17">
                <c:v>20</c:v>
              </c:pt>
              <c:pt idx="18">
                <c:v>21</c:v>
              </c:pt>
              <c:pt idx="19">
                <c:v>22</c:v>
              </c:pt>
              <c:pt idx="20">
                <c:v>23</c:v>
              </c:pt>
              <c:pt idx="21">
                <c:v>24</c:v>
              </c:pt>
              <c:pt idx="23">
                <c:v>32</c:v>
              </c:pt>
              <c:pt idx="24">
                <c:v>34</c:v>
              </c:pt>
            </c:strLit>
          </c:cat>
          <c:val>
            <c:numLit>
              <c:formatCode>General</c:formatCode>
              <c:ptCount val="2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-100</c:v>
              </c:pt>
              <c:pt idx="11">
                <c:v>-100</c:v>
              </c:pt>
              <c:pt idx="12">
                <c:v>-100</c:v>
              </c:pt>
              <c:pt idx="13">
                <c:v>-100</c:v>
              </c:pt>
              <c:pt idx="14">
                <c:v>-100</c:v>
              </c:pt>
              <c:pt idx="15">
                <c:v>-100</c:v>
              </c:pt>
              <c:pt idx="16">
                <c:v>-100</c:v>
              </c:pt>
              <c:pt idx="17">
                <c:v>-100</c:v>
              </c:pt>
              <c:pt idx="18">
                <c:v>-15.787726855448</c:v>
              </c:pt>
              <c:pt idx="19">
                <c:v>150.75177030766699</c:v>
              </c:pt>
              <c:pt idx="20">
                <c:v>5.1366764873362802</c:v>
              </c:pt>
              <c:pt idx="21">
                <c:v>-100</c:v>
              </c:pt>
              <c:pt idx="22">
                <c:v>0</c:v>
              </c:pt>
              <c:pt idx="23">
                <c:v>-100</c:v>
              </c:pt>
              <c:pt idx="24">
                <c:v>131.12170481778401</c:v>
              </c:pt>
            </c:numLit>
          </c:val>
        </c:ser>
        <c:ser>
          <c:idx val="1"/>
          <c:order val="0"/>
          <c:tx>
            <c:strRef>
              <c:f>'compare-IQI-rates-average'!$L$14</c:f>
              <c:strCache>
                <c:ptCount val="1"/>
                <c:pt idx="0">
                  <c:v>Benchmark</c:v>
                </c:pt>
              </c:strCache>
            </c:strRef>
          </c:tx>
          <c:invertIfNegative val="0"/>
          <c:trendline>
            <c:name>National Average</c:nam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val>
            <c:numRef>
              <c:f>'compare-IQI-rates-average'!$L$15:$L$39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48576"/>
        <c:axId val="92650496"/>
      </c:barChart>
      <c:catAx>
        <c:axId val="9264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Inpatient</a:t>
                </a:r>
                <a:r>
                  <a:rPr lang="en-US" baseline="0"/>
                  <a:t> </a:t>
                </a:r>
                <a:r>
                  <a:rPr lang="en-US"/>
                  <a:t>Quality Indicators</a:t>
                </a:r>
              </a:p>
            </c:rich>
          </c:tx>
          <c:layout>
            <c:manualLayout>
              <c:xMode val="edge"/>
              <c:yMode val="edge"/>
              <c:x val="0.40019402968819801"/>
              <c:y val="0.93130458255081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crossAx val="92650496"/>
        <c:crosses val="autoZero"/>
        <c:auto val="1"/>
        <c:lblAlgn val="ctr"/>
        <c:lblOffset val="100"/>
        <c:noMultiLvlLbl val="0"/>
      </c:catAx>
      <c:valAx>
        <c:axId val="9265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Difference in Rates </a:t>
                </a:r>
              </a:p>
            </c:rich>
          </c:tx>
          <c:layout>
            <c:manualLayout>
              <c:xMode val="edge"/>
              <c:yMode val="edge"/>
              <c:x val="1.90116376962314E-2"/>
              <c:y val="0.117876904731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485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914061460020898"/>
          <c:y val="0.82942478431653899"/>
          <c:w val="0.103663606364557"/>
          <c:h val="0.17016507332938699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64734299516905E-2"/>
          <c:y val="5.9328649492583901E-2"/>
          <c:w val="0.75351790984633105"/>
          <c:h val="0.77283470713701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'compare-PDI-rates-average'!$G$14</c:f>
              <c:strCache>
                <c:ptCount val="1"/>
                <c:pt idx="0">
                  <c:v>Percent Difference in Rates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'compare-PDI-rates-average'!$J$15:$J$29</c:f>
              <c:strCache>
                <c:ptCount val="14"/>
                <c:pt idx="1">
                  <c:v>NQI 02</c:v>
                </c:pt>
                <c:pt idx="2">
                  <c:v>NQI 03</c:v>
                </c:pt>
                <c:pt idx="3">
                  <c:v>PDI 01</c:v>
                </c:pt>
                <c:pt idx="6">
                  <c:v>PDI 05</c:v>
                </c:pt>
                <c:pt idx="7">
                  <c:v>PDI 06</c:v>
                </c:pt>
                <c:pt idx="11">
                  <c:v>PDI 10</c:v>
                </c:pt>
                <c:pt idx="12">
                  <c:v>PDI 11</c:v>
                </c:pt>
                <c:pt idx="13">
                  <c:v>PDI 12</c:v>
                </c:pt>
              </c:strCache>
            </c:strRef>
          </c:cat>
          <c:val>
            <c:numRef>
              <c:f>'compare-PDI-rates-average'!$G$15:$G$29</c:f>
              <c:numCache>
                <c:formatCode>General</c:formatCode>
                <c:ptCount val="15"/>
                <c:pt idx="1">
                  <c:v>-100</c:v>
                </c:pt>
                <c:pt idx="2">
                  <c:v>7.0066260270341978</c:v>
                </c:pt>
                <c:pt idx="3">
                  <c:v>-47.877192982456137</c:v>
                </c:pt>
                <c:pt idx="5">
                  <c:v>0</c:v>
                </c:pt>
                <c:pt idx="6">
                  <c:v>-100</c:v>
                </c:pt>
                <c:pt idx="7">
                  <c:v>-100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-100</c:v>
                </c:pt>
                <c:pt idx="12">
                  <c:v>-100</c:v>
                </c:pt>
                <c:pt idx="13">
                  <c:v>-61.980000000000004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v>Benchmark</c:v>
          </c:tx>
          <c:invertIfNegative val="0"/>
          <c:trendline>
            <c:name>National Average</c:nam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val>
            <c:numRef>
              <c:f>'compare-PDI-rates-average'!$L$15:$L$29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800896"/>
        <c:axId val="94811264"/>
      </c:barChart>
      <c:catAx>
        <c:axId val="948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Pediatric Quality Indicators</a:t>
                </a:r>
              </a:p>
            </c:rich>
          </c:tx>
          <c:layout>
            <c:manualLayout>
              <c:xMode val="edge"/>
              <c:yMode val="edge"/>
              <c:x val="0.40019402968819801"/>
              <c:y val="0.93130458255081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crossAx val="94811264"/>
        <c:crosses val="autoZero"/>
        <c:auto val="1"/>
        <c:lblAlgn val="ctr"/>
        <c:lblOffset val="100"/>
        <c:noMultiLvlLbl val="0"/>
      </c:catAx>
      <c:valAx>
        <c:axId val="9481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Difference in Rates </a:t>
                </a:r>
              </a:p>
            </c:rich>
          </c:tx>
          <c:layout>
            <c:manualLayout>
              <c:xMode val="edge"/>
              <c:yMode val="edge"/>
              <c:x val="1.90116376962314E-2"/>
              <c:y val="0.117876904731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8008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7531288049574696"/>
          <c:y val="0.88409448818897696"/>
          <c:w val="0.103663606364557"/>
          <c:h val="0.11549539914068099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Examining Observed Rates of </a:t>
            </a:r>
            <a:r>
              <a:rPr lang="en-US" sz="1200">
                <a:solidFill>
                  <a:srgbClr val="FF0000"/>
                </a:solidFill>
              </a:rPr>
              <a:t>Pressure Ulcers (PSI 03)</a:t>
            </a:r>
          </a:p>
        </c:rich>
      </c:tx>
      <c:layout>
        <c:manualLayout>
          <c:xMode val="edge"/>
          <c:yMode val="edge"/>
          <c:x val="0.168285077218012"/>
          <c:y val="3.3678838004191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400636832622"/>
          <c:y val="0.181347150259068"/>
          <c:w val="0.86394721036046096"/>
          <c:h val="0.70207253886010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'trend-observed'!$C$5</c:f>
              <c:strCache>
                <c:ptCount val="1"/>
                <c:pt idx="0">
                  <c:v>Observed Rate</c:v>
                </c:pt>
              </c:strCache>
            </c:strRef>
          </c:tx>
          <c:invertIfNegative val="0"/>
          <c:cat>
            <c:numRef>
              <c:f>'trend-observed'!$B$6:$B$16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'trend-observed'!$C$6:$C$16</c:f>
              <c:numCache>
                <c:formatCode>General</c:formatCode>
                <c:ptCount val="11"/>
                <c:pt idx="3">
                  <c:v>4.9136800000000001E-2</c:v>
                </c:pt>
                <c:pt idx="4">
                  <c:v>3.7426899999999999E-2</c:v>
                </c:pt>
                <c:pt idx="5">
                  <c:v>3.8777899999999997E-2</c:v>
                </c:pt>
                <c:pt idx="6">
                  <c:v>5.2165400000000001E-2</c:v>
                </c:pt>
                <c:pt idx="7">
                  <c:v>4.8023400000000001E-2</c:v>
                </c:pt>
                <c:pt idx="8">
                  <c:v>3.5677800000000003E-2</c:v>
                </c:pt>
                <c:pt idx="9">
                  <c:v>2.1456599999999999E-2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2032"/>
        <c:axId val="94893568"/>
      </c:barChart>
      <c:catAx>
        <c:axId val="9489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489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93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1,000 Cases</a:t>
                </a:r>
              </a:p>
            </c:rich>
          </c:tx>
          <c:layout>
            <c:manualLayout>
              <c:xMode val="edge"/>
              <c:yMode val="edge"/>
              <c:x val="1.0859724039197299E-2"/>
              <c:y val="0.35525020329637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489203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Examining Observed Count of </a:t>
            </a:r>
            <a:r>
              <a:rPr lang="en-US" sz="1200">
                <a:solidFill>
                  <a:srgbClr val="FF0000"/>
                </a:solidFill>
              </a:rPr>
              <a:t>Pressure Ulcers (PSI 03)</a:t>
            </a:r>
          </a:p>
        </c:rich>
      </c:tx>
      <c:layout>
        <c:manualLayout>
          <c:xMode val="edge"/>
          <c:yMode val="edge"/>
          <c:x val="0.168285077218012"/>
          <c:y val="3.36787564766840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400636832622"/>
          <c:y val="0.181347150259068"/>
          <c:w val="0.86394721036046096"/>
          <c:h val="0.70207253886010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'trend-observed'!$D$5</c:f>
              <c:strCache>
                <c:ptCount val="1"/>
                <c:pt idx="0">
                  <c:v>Observed Count</c:v>
                </c:pt>
              </c:strCache>
            </c:strRef>
          </c:tx>
          <c:invertIfNegative val="0"/>
          <c:cat>
            <c:numRef>
              <c:f>'trend-observed'!$B$6:$B$16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'trend-observed'!$D$6:$D$16</c:f>
              <c:numCache>
                <c:formatCode>General</c:formatCode>
                <c:ptCount val="11"/>
                <c:pt idx="3">
                  <c:v>49</c:v>
                </c:pt>
                <c:pt idx="4">
                  <c:v>37</c:v>
                </c:pt>
                <c:pt idx="5">
                  <c:v>38</c:v>
                </c:pt>
                <c:pt idx="6">
                  <c:v>52</c:v>
                </c:pt>
                <c:pt idx="7">
                  <c:v>48</c:v>
                </c:pt>
                <c:pt idx="8">
                  <c:v>35</c:v>
                </c:pt>
                <c:pt idx="9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4384"/>
        <c:axId val="97745920"/>
      </c:barChart>
      <c:catAx>
        <c:axId val="977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7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74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Cases</a:t>
                </a:r>
              </a:p>
            </c:rich>
          </c:tx>
          <c:layout>
            <c:manualLayout>
              <c:xMode val="edge"/>
              <c:yMode val="edge"/>
              <c:x val="1.0859724039197299E-2"/>
              <c:y val="0.355250295785565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74438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Comparing Observed Rates of </a:t>
            </a:r>
            <a:r>
              <a:rPr lang="en-US" sz="1200">
                <a:solidFill>
                  <a:srgbClr val="FF0000"/>
                </a:solidFill>
              </a:rPr>
              <a:t>Pressure Ulcers (PSI 03) </a:t>
            </a:r>
            <a:r>
              <a:rPr lang="en-US" sz="1200"/>
              <a:t>to Expected Rates</a:t>
            </a:r>
          </a:p>
        </c:rich>
      </c:tx>
      <c:layout>
        <c:manualLayout>
          <c:xMode val="edge"/>
          <c:yMode val="edge"/>
          <c:x val="0.12621376211468699"/>
          <c:y val="4.31778719967695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77516159994"/>
          <c:y val="0.23575129533678801"/>
          <c:w val="0.699030315385334"/>
          <c:h val="0.64766839378238406"/>
        </c:manualLayout>
      </c:layout>
      <c:lineChart>
        <c:grouping val="standard"/>
        <c:varyColors val="0"/>
        <c:ser>
          <c:idx val="1"/>
          <c:order val="0"/>
          <c:tx>
            <c:strRef>
              <c:f>'trend-observed-expected'!$C$6</c:f>
              <c:strCache>
                <c:ptCount val="1"/>
                <c:pt idx="0">
                  <c:v>Observed</c:v>
                </c:pt>
              </c:strCache>
            </c:strRef>
          </c:tx>
          <c:cat>
            <c:numRef>
              <c:f>'trend-observed-expected'!$B$7:$B$17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'trend-observed-expected'!$C$7:$C$17</c:f>
              <c:numCache>
                <c:formatCode>General</c:formatCode>
                <c:ptCount val="11"/>
                <c:pt idx="3">
                  <c:v>4.9136800000000001E-2</c:v>
                </c:pt>
                <c:pt idx="4">
                  <c:v>3.7426899999999999E-2</c:v>
                </c:pt>
                <c:pt idx="5">
                  <c:v>3.8777899999999997E-2</c:v>
                </c:pt>
                <c:pt idx="6">
                  <c:v>5.2165400000000001E-2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'trend-observed-expected'!$D$6</c:f>
              <c:strCache>
                <c:ptCount val="1"/>
                <c:pt idx="0">
                  <c:v>Expected</c:v>
                </c:pt>
              </c:strCache>
            </c:strRef>
          </c:tx>
          <c:cat>
            <c:numRef>
              <c:f>'trend-observed-expected'!$B$7:$B$17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'trend-observed-expected'!$D$7:$D$17</c:f>
              <c:numCache>
                <c:formatCode>General</c:formatCode>
                <c:ptCount val="11"/>
                <c:pt idx="3">
                  <c:v>2.28119E-2</c:v>
                </c:pt>
                <c:pt idx="4">
                  <c:v>2.283E-2</c:v>
                </c:pt>
                <c:pt idx="5">
                  <c:v>2.2760900000000001E-2</c:v>
                </c:pt>
                <c:pt idx="6">
                  <c:v>2.2509999999999999E-2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90784"/>
        <c:axId val="98392320"/>
      </c:lineChart>
      <c:catAx>
        <c:axId val="983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8392320"/>
        <c:crosses val="autoZero"/>
        <c:auto val="1"/>
        <c:lblAlgn val="ctr"/>
        <c:lblOffset val="100"/>
        <c:tickMarkSkip val="1"/>
        <c:noMultiLvlLbl val="0"/>
      </c:catAx>
      <c:valAx>
        <c:axId val="98392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1,000 Cases</a:t>
                </a:r>
              </a:p>
            </c:rich>
          </c:tx>
          <c:layout>
            <c:manualLayout>
              <c:xMode val="edge"/>
              <c:yMode val="edge"/>
              <c:x val="1.4960629921259801E-2"/>
              <c:y val="0.3942661013527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839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80718429613699"/>
          <c:y val="0.505181236960765"/>
          <c:w val="0.11069432205450901"/>
          <c:h val="0.123643852210781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Risk-Adjusted and Smoothed Rates of </a:t>
            </a:r>
            <a:r>
              <a:rPr lang="en-US" sz="1200">
                <a:solidFill>
                  <a:srgbClr val="FF0000"/>
                </a:solidFill>
              </a:rPr>
              <a:t>Pressure Ulcers (PSI 03)</a:t>
            </a:r>
          </a:p>
        </c:rich>
      </c:tx>
      <c:layout>
        <c:manualLayout>
          <c:xMode val="edge"/>
          <c:yMode val="edge"/>
          <c:x val="0.118123111969494"/>
          <c:y val="3.3678845699843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8550157645399"/>
          <c:y val="0.181347150259068"/>
          <c:w val="0.518237838194754"/>
          <c:h val="0.66321243523316098"/>
        </c:manualLayout>
      </c:layout>
      <c:lineChart>
        <c:grouping val="standard"/>
        <c:varyColors val="0"/>
        <c:ser>
          <c:idx val="0"/>
          <c:order val="0"/>
          <c:tx>
            <c:strRef>
              <c:f>'trend-risk-adjusted-smoothed'!$C$9</c:f>
              <c:strCache>
                <c:ptCount val="1"/>
                <c:pt idx="0">
                  <c:v>Risk-Adjusted Rate</c:v>
                </c:pt>
              </c:strCache>
            </c:strRef>
          </c:tx>
          <c:cat>
            <c:numRef>
              <c:f>'trend-risk-adjusted-smoothed'!$B$13:$B$23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'trend-risk-adjusted-smoothed'!$C$13:$C$23</c:f>
              <c:numCache>
                <c:formatCode>General</c:formatCode>
                <c:ptCount val="11"/>
                <c:pt idx="3">
                  <c:v>3.9735699999999999E-2</c:v>
                </c:pt>
                <c:pt idx="4">
                  <c:v>3.02422E-2</c:v>
                </c:pt>
                <c:pt idx="5">
                  <c:v>3.1428999999999999E-2</c:v>
                </c:pt>
                <c:pt idx="6">
                  <c:v>4.2751999999999998E-2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'trend-risk-adjusted-smoothed'!$D$9:$D$12</c:f>
              <c:strCache>
                <c:ptCount val="1"/>
                <c:pt idx="0">
                  <c:v>Risk-Adjusted (Lower Confidence Interval Bound)</c:v>
                </c:pt>
              </c:strCache>
            </c:strRef>
          </c:tx>
          <c:spPr>
            <a:ln>
              <a:prstDash val="sysDot"/>
            </a:ln>
          </c:spPr>
          <c:cat>
            <c:numRef>
              <c:f>'trend-risk-adjusted-smoothed'!$B$13:$B$23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'trend-risk-adjusted-smoothed'!$D$13:$D$23</c:f>
              <c:numCache>
                <c:formatCode>General</c:formatCode>
                <c:ptCount val="11"/>
                <c:pt idx="3">
                  <c:v>3.1127499999999999E-2</c:v>
                </c:pt>
                <c:pt idx="4">
                  <c:v>2.2170100000000002E-2</c:v>
                </c:pt>
                <c:pt idx="5">
                  <c:v>2.3324000000000001E-2</c:v>
                </c:pt>
                <c:pt idx="6">
                  <c:v>3.5290000000000002E-2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'trend-risk-adjusted-smoothed'!$E$9:$E$12</c:f>
              <c:strCache>
                <c:ptCount val="1"/>
                <c:pt idx="0">
                  <c:v>Risk-Adjusted (Upper Confidence Interval Bound)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C00000"/>
              </a:solidFill>
            </c:spPr>
          </c:marker>
          <c:cat>
            <c:numRef>
              <c:f>'trend-risk-adjusted-smoothed'!$B$13:$B$23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'trend-risk-adjusted-smoothed'!$E$13:$E$23</c:f>
              <c:numCache>
                <c:formatCode>General</c:formatCode>
                <c:ptCount val="11"/>
                <c:pt idx="3">
                  <c:v>4.8343900000000002E-2</c:v>
                </c:pt>
                <c:pt idx="4">
                  <c:v>3.83142E-2</c:v>
                </c:pt>
                <c:pt idx="5">
                  <c:v>3.9534E-2</c:v>
                </c:pt>
                <c:pt idx="6">
                  <c:v>5.0213000000000001E-2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'trend-risk-adjusted-smoothed'!$F$9</c:f>
              <c:strCache>
                <c:ptCount val="1"/>
                <c:pt idx="0">
                  <c:v>Smoothed</c:v>
                </c:pt>
              </c:strCache>
            </c:strRef>
          </c:tx>
          <c:cat>
            <c:numRef>
              <c:f>'trend-risk-adjusted-smoothed'!$B$13:$B$23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'trend-risk-adjusted-smoothed'!$F$13:$F$23</c:f>
              <c:numCache>
                <c:formatCode>General</c:formatCode>
                <c:ptCount val="11"/>
                <c:pt idx="3">
                  <c:v>3.6899300000000003E-2</c:v>
                </c:pt>
                <c:pt idx="4">
                  <c:v>2.8837700000000001E-2</c:v>
                </c:pt>
                <c:pt idx="5">
                  <c:v>2.9872099999999999E-2</c:v>
                </c:pt>
                <c:pt idx="6">
                  <c:v>4.0235E-2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0304"/>
        <c:axId val="97811840"/>
      </c:lineChart>
      <c:catAx>
        <c:axId val="978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781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811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1,000 Cases</a:t>
                </a:r>
              </a:p>
            </c:rich>
          </c:tx>
          <c:layout>
            <c:manualLayout>
              <c:xMode val="edge"/>
              <c:yMode val="edge"/>
              <c:x val="1.48221330824213E-2"/>
              <c:y val="0.361450652001833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81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72175176216196"/>
          <c:y val="0.32124345567915102"/>
          <c:w val="0.29582809224318701"/>
          <c:h val="0.4256201308169810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Comparing Expected Rates of </a:t>
            </a:r>
            <a:r>
              <a:rPr lang="en-US" sz="1200">
                <a:solidFill>
                  <a:srgbClr val="FF0000"/>
                </a:solidFill>
              </a:rPr>
              <a:t>Pressure Ulcers (PSI 03) </a:t>
            </a:r>
            <a:r>
              <a:rPr lang="en-US" sz="1200"/>
              <a:t>to National Average Rates To Compare Case Mix</a:t>
            </a:r>
          </a:p>
        </c:rich>
      </c:tx>
      <c:layout>
        <c:manualLayout>
          <c:xMode val="edge"/>
          <c:yMode val="edge"/>
          <c:x val="0.127831885092033"/>
          <c:y val="3.36787564766840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406858123317"/>
          <c:y val="0.23575129533678801"/>
          <c:w val="0.64671100578447205"/>
          <c:h val="0.64766839378238406"/>
        </c:manualLayout>
      </c:layout>
      <c:lineChart>
        <c:grouping val="standard"/>
        <c:varyColors val="0"/>
        <c:ser>
          <c:idx val="0"/>
          <c:order val="0"/>
          <c:tx>
            <c:strRef>
              <c:f>'trend-expected-average'!$C$10</c:f>
              <c:strCache>
                <c:ptCount val="1"/>
                <c:pt idx="0">
                  <c:v>Expected</c:v>
                </c:pt>
              </c:strCache>
            </c:strRef>
          </c:tx>
          <c:cat>
            <c:numRef>
              <c:f>'trend-expected-average'!$B$11:$B$21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'trend-expected-average'!$C$11:$C$21</c:f>
              <c:numCache>
                <c:formatCode>General</c:formatCode>
                <c:ptCount val="11"/>
                <c:pt idx="3">
                  <c:v>2.28119E-2</c:v>
                </c:pt>
                <c:pt idx="4">
                  <c:v>2.283E-2</c:v>
                </c:pt>
                <c:pt idx="5">
                  <c:v>2.2760900000000001E-2</c:v>
                </c:pt>
                <c:pt idx="6">
                  <c:v>2.2509999999999999E-2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'trend-expected-average'!$D$10</c:f>
              <c:strCache>
                <c:ptCount val="1"/>
                <c:pt idx="0">
                  <c:v>National Average</c:v>
                </c:pt>
              </c:strCache>
            </c:strRef>
          </c:tx>
          <c:cat>
            <c:numRef>
              <c:f>'trend-expected-average'!$B$11:$B$21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'trend-expected-average'!$D$11:$D$21</c:f>
              <c:numCache>
                <c:formatCode>General</c:formatCode>
                <c:ptCount val="11"/>
                <c:pt idx="5">
                  <c:v>2.6530000000000001E-2</c:v>
                </c:pt>
                <c:pt idx="6">
                  <c:v>2.7710000000000002E-2</c:v>
                </c:pt>
                <c:pt idx="7">
                  <c:v>2.9180000000000001E-2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36032"/>
        <c:axId val="99437568"/>
      </c:lineChart>
      <c:catAx>
        <c:axId val="9943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94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37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1,000 Cases</a:t>
                </a:r>
              </a:p>
            </c:rich>
          </c:tx>
          <c:layout>
            <c:manualLayout>
              <c:xMode val="edge"/>
              <c:yMode val="edge"/>
              <c:x val="2.9394286879188599E-2"/>
              <c:y val="0.414991364421415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943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91721665859895"/>
          <c:y val="0.50518134715025798"/>
          <c:w val="0.16389436757298501"/>
          <c:h val="0.12492513565338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" r="0.75000000000000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</a:t>
            </a:r>
            <a:r>
              <a:rPr lang="en-US" sz="1200" b="1" i="0" baseline="0"/>
              <a:t>omparing Risk-Adjusted Rates of </a:t>
            </a:r>
            <a:r>
              <a:rPr lang="en-US" sz="1200" b="1" i="0" baseline="0">
                <a:solidFill>
                  <a:srgbClr val="FF0000"/>
                </a:solidFill>
              </a:rPr>
              <a:t>Pressure Ulcers (PSI 03) </a:t>
            </a:r>
            <a:r>
              <a:rPr lang="en-US" sz="1200" b="1" i="0" baseline="0"/>
              <a:t>to National Average Rates</a:t>
            </a:r>
            <a:endParaRPr lang="en-US" sz="1200"/>
          </a:p>
        </c:rich>
      </c:tx>
      <c:layout>
        <c:manualLayout>
          <c:xMode val="edge"/>
          <c:yMode val="edge"/>
          <c:x val="0.133932728997111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55078409316499"/>
          <c:y val="0.13936351706036701"/>
          <c:w val="0.60683504860248205"/>
          <c:h val="0.71026210265383505"/>
        </c:manualLayout>
      </c:layout>
      <c:lineChart>
        <c:grouping val="standard"/>
        <c:varyColors val="0"/>
        <c:ser>
          <c:idx val="0"/>
          <c:order val="0"/>
          <c:tx>
            <c:strRef>
              <c:f>'trend-risk-adjusted-average'!$C$9:$C$12</c:f>
              <c:strCache>
                <c:ptCount val="1"/>
                <c:pt idx="0">
                  <c:v>Risk-Adjusted Rate</c:v>
                </c:pt>
              </c:strCache>
            </c:strRef>
          </c:tx>
          <c:cat>
            <c:numRef>
              <c:f>'trend-risk-adjusted-average'!$B$13:$B$23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'trend-risk-adjusted-average'!$C$13:$C$23</c:f>
              <c:numCache>
                <c:formatCode>General</c:formatCode>
                <c:ptCount val="11"/>
                <c:pt idx="3">
                  <c:v>3.9735699999999999E-2</c:v>
                </c:pt>
                <c:pt idx="4">
                  <c:v>3.02422E-2</c:v>
                </c:pt>
                <c:pt idx="5">
                  <c:v>3.1428999999999999E-2</c:v>
                </c:pt>
                <c:pt idx="6">
                  <c:v>4.2751999999999998E-2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'trend-risk-adjusted-average'!$D$9:$D$12</c:f>
              <c:strCache>
                <c:ptCount val="1"/>
                <c:pt idx="0">
                  <c:v>Risk-Adjusted (Lower Confidence Interval Bound)</c:v>
                </c:pt>
              </c:strCache>
            </c:strRef>
          </c:tx>
          <c:spPr>
            <a:ln>
              <a:prstDash val="sysDot"/>
            </a:ln>
          </c:spPr>
          <c:cat>
            <c:numRef>
              <c:f>'trend-risk-adjusted-average'!$B$13:$B$23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'trend-risk-adjusted-average'!$D$13:$D$23</c:f>
              <c:numCache>
                <c:formatCode>General</c:formatCode>
                <c:ptCount val="11"/>
                <c:pt idx="3">
                  <c:v>3.1127499999999999E-2</c:v>
                </c:pt>
                <c:pt idx="4">
                  <c:v>2.2170100000000002E-2</c:v>
                </c:pt>
                <c:pt idx="5">
                  <c:v>2.3324000000000001E-2</c:v>
                </c:pt>
                <c:pt idx="6">
                  <c:v>3.5290000000000002E-2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'trend-risk-adjusted-average'!$E$9:$E$12</c:f>
              <c:strCache>
                <c:ptCount val="1"/>
                <c:pt idx="0">
                  <c:v>Risk-Adjusted (Upper Confidence Interval Bound)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C00000"/>
              </a:solidFill>
            </c:spPr>
          </c:marker>
          <c:cat>
            <c:numRef>
              <c:f>'trend-risk-adjusted-average'!$B$13:$B$23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'trend-risk-adjusted-average'!$E$13:$E$23</c:f>
              <c:numCache>
                <c:formatCode>General</c:formatCode>
                <c:ptCount val="11"/>
                <c:pt idx="3">
                  <c:v>4.8343900000000002E-2</c:v>
                </c:pt>
                <c:pt idx="4">
                  <c:v>3.83142E-2</c:v>
                </c:pt>
                <c:pt idx="5">
                  <c:v>3.9534E-2</c:v>
                </c:pt>
                <c:pt idx="6">
                  <c:v>5.0213000000000001E-2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'trend-risk-adjusted-average'!$F$9:$F$12</c:f>
              <c:strCache>
                <c:ptCount val="1"/>
                <c:pt idx="0">
                  <c:v>National Average</c:v>
                </c:pt>
              </c:strCache>
            </c:strRef>
          </c:tx>
          <c:cat>
            <c:numRef>
              <c:f>'trend-risk-adjusted-average'!$B$13:$B$23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'trend-risk-adjusted-average'!$F$13:$F$23</c:f>
              <c:numCache>
                <c:formatCode>General</c:formatCode>
                <c:ptCount val="11"/>
                <c:pt idx="5">
                  <c:v>2.6530000000000001E-2</c:v>
                </c:pt>
                <c:pt idx="6">
                  <c:v>2.7710000000000002E-2</c:v>
                </c:pt>
                <c:pt idx="7">
                  <c:v>2.9180000000000001E-2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5008"/>
        <c:axId val="99520896"/>
      </c:lineChart>
      <c:catAx>
        <c:axId val="995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99520896"/>
        <c:crosses val="autoZero"/>
        <c:auto val="1"/>
        <c:lblAlgn val="ctr"/>
        <c:lblOffset val="100"/>
        <c:noMultiLvlLbl val="0"/>
      </c:catAx>
      <c:valAx>
        <c:axId val="99520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1,000 Cases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951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77019763650897"/>
          <c:y val="0.22039047991063801"/>
          <c:w val="0.245563137799927"/>
          <c:h val="0.605986719023046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9525</xdr:rowOff>
    </xdr:from>
    <xdr:to>
      <xdr:col>10</xdr:col>
      <xdr:colOff>0</xdr:colOff>
      <xdr:row>61</xdr:row>
      <xdr:rowOff>152400</xdr:rowOff>
    </xdr:to>
    <xdr:graphicFrame macro="">
      <xdr:nvGraphicFramePr>
        <xdr:cNvPr id="2129" name="Chart 5" descr="x-axis: Patient Safety Indicators and unit is 1, y-axis: Percent Difference in rates and unit is 50" title="Your Hospital's Performance Relative to National Benchmark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14</xdr:row>
      <xdr:rowOff>66674</xdr:rowOff>
    </xdr:from>
    <xdr:to>
      <xdr:col>20</xdr:col>
      <xdr:colOff>0</xdr:colOff>
      <xdr:row>36</xdr:row>
      <xdr:rowOff>152399</xdr:rowOff>
    </xdr:to>
    <xdr:graphicFrame macro="">
      <xdr:nvGraphicFramePr>
        <xdr:cNvPr id="5" name="Chart 4" descr="x-axis: Year and unit is 2, y-axis: Per 1000 cases and unit .01" title="Comparing Risk-adjusted Rates of Pressure(PSI 3) to the benchmark rate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0.09914</cdr:y>
    </cdr:from>
    <cdr:to>
      <cdr:x>1</cdr:x>
      <cdr:y>0.88134</cdr:y>
    </cdr:to>
    <cdr:grpSp>
      <cdr:nvGrpSpPr>
        <cdr:cNvPr id="5" name="Group 4"/>
        <cdr:cNvGrpSpPr/>
      </cdr:nvGrpSpPr>
      <cdr:grpSpPr>
        <a:xfrm xmlns:a="http://schemas.openxmlformats.org/drawingml/2006/main">
          <a:off x="8772496" y="403220"/>
          <a:ext cx="1228754" cy="3181344"/>
          <a:chOff x="8772496" y="403220"/>
          <a:chExt cx="1228754" cy="3181349"/>
        </a:xfrm>
      </cdr:grpSpPr>
      <cdr:sp macro="" textlink="">
        <cdr:nvSpPr>
          <cdr:cNvPr id="2" name="Up-Down Arrow 1"/>
          <cdr:cNvSpPr/>
        </cdr:nvSpPr>
        <cdr:spPr>
          <a:xfrm xmlns:a="http://schemas.openxmlformats.org/drawingml/2006/main">
            <a:off x="9305963" y="955665"/>
            <a:ext cx="238130" cy="2111386"/>
          </a:xfrm>
          <a:prstGeom xmlns:a="http://schemas.openxmlformats.org/drawingml/2006/main" prst="upDownArrow">
            <a:avLst/>
          </a:prstGeom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3" name="TextBox 3"/>
          <cdr:cNvSpPr txBox="1"/>
        </cdr:nvSpPr>
        <cdr:spPr>
          <a:xfrm xmlns:a="http://schemas.openxmlformats.org/drawingml/2006/main">
            <a:off x="8772496" y="403220"/>
            <a:ext cx="1228754" cy="41912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/>
              <a:t>Rate Higher </a:t>
            </a:r>
            <a:r>
              <a:rPr lang="en-US" sz="1000" baseline="0"/>
              <a:t>than National Average (Worse)</a:t>
            </a:r>
            <a:endParaRPr lang="en-US" sz="1000"/>
          </a:p>
        </cdr:txBody>
      </cdr:sp>
      <cdr:sp macro="" textlink="">
        <cdr:nvSpPr>
          <cdr:cNvPr id="4" name="TextBox 4"/>
          <cdr:cNvSpPr txBox="1"/>
        </cdr:nvSpPr>
        <cdr:spPr>
          <a:xfrm xmlns:a="http://schemas.openxmlformats.org/drawingml/2006/main">
            <a:off x="8772496" y="3165487"/>
            <a:ext cx="1228754" cy="41908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/>
              <a:t>Rate Lower </a:t>
            </a:r>
            <a:r>
              <a:rPr lang="en-US" sz="1000" baseline="0"/>
              <a:t>than National Average (Better)</a:t>
            </a:r>
            <a:endParaRPr lang="en-US" sz="10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9</xdr:col>
      <xdr:colOff>733425</xdr:colOff>
      <xdr:row>69</xdr:row>
      <xdr:rowOff>0</xdr:rowOff>
    </xdr:to>
    <xdr:graphicFrame macro="">
      <xdr:nvGraphicFramePr>
        <xdr:cNvPr id="1107" name="Chart 7" descr="X-axis: Inpatient Quality Indicators and unit is 1, Y-axis: Percent Difference in rates and unit is 100." title="Your Hospital's Performance Relative to National Benchmark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0.91994</cdr:x>
      <cdr:y>0.16705</cdr:y>
    </cdr:from>
    <cdr:to>
      <cdr:x>0.94386</cdr:x>
      <cdr:y>0.72741</cdr:y>
    </cdr:to>
    <cdr:sp macro="" textlink="">
      <cdr:nvSpPr>
        <cdr:cNvPr id="2" name="Up-Down Arrow 1"/>
        <cdr:cNvSpPr/>
      </cdr:nvSpPr>
      <cdr:spPr>
        <a:xfrm xmlns:a="http://schemas.openxmlformats.org/drawingml/2006/main">
          <a:off x="9156700" y="698500"/>
          <a:ext cx="238125" cy="2343150"/>
        </a:xfrm>
        <a:prstGeom xmlns:a="http://schemas.openxmlformats.org/drawingml/2006/main" prst="upDown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0.86635</cdr:x>
      <cdr:y>0.03493</cdr:y>
    </cdr:from>
    <cdr:to>
      <cdr:x>0.98979</cdr:x>
      <cdr:y>0.13516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8623300" y="146050"/>
          <a:ext cx="1228725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/>
            <a:t>Rate Higher </a:t>
          </a:r>
          <a:r>
            <a:rPr lang="en-US" sz="1000" baseline="0"/>
            <a:t>than National Average (Worse)</a:t>
          </a:r>
          <a:endParaRPr lang="en-US" sz="1000"/>
        </a:p>
      </cdr:txBody>
    </cdr:sp>
  </cdr:relSizeAnchor>
  <cdr:relSizeAnchor xmlns:cdr="http://schemas.openxmlformats.org/drawingml/2006/chartDrawing">
    <cdr:from>
      <cdr:x>0.86635</cdr:x>
      <cdr:y>0.75247</cdr:y>
    </cdr:from>
    <cdr:to>
      <cdr:x>0.98979</cdr:x>
      <cdr:y>0.8527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8623300" y="3146425"/>
          <a:ext cx="1228725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/>
            <a:t>Rate Lower </a:t>
          </a:r>
          <a:r>
            <a:rPr lang="en-US" sz="1000" baseline="0"/>
            <a:t>than National Average (Better)</a:t>
          </a:r>
          <a:endParaRPr lang="en-US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34</xdr:row>
      <xdr:rowOff>9525</xdr:rowOff>
    </xdr:from>
    <xdr:to>
      <xdr:col>10</xdr:col>
      <xdr:colOff>1447799</xdr:colOff>
      <xdr:row>60</xdr:row>
      <xdr:rowOff>114300</xdr:rowOff>
    </xdr:to>
    <xdr:graphicFrame macro="">
      <xdr:nvGraphicFramePr>
        <xdr:cNvPr id="2" name="Chart 5" descr="x-axis: Patient Safety Indicators and unit is 1, y-axis: Percent Difference in rates and unit is 50" title="Your Hospital's Performance Relative to National Benchmark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647700</xdr:colOff>
      <xdr:row>39</xdr:row>
      <xdr:rowOff>85725</xdr:rowOff>
    </xdr:from>
    <xdr:to>
      <xdr:col>10</xdr:col>
      <xdr:colOff>885825</xdr:colOff>
      <xdr:row>53</xdr:row>
      <xdr:rowOff>123825</xdr:rowOff>
    </xdr:to>
    <xdr:sp macro="" textlink="">
      <xdr:nvSpPr>
        <xdr:cNvPr id="3" name="Up-Down Arrow 2"/>
        <xdr:cNvSpPr/>
      </xdr:nvSpPr>
      <xdr:spPr>
        <a:xfrm>
          <a:off x="12649200" y="6854825"/>
          <a:ext cx="238125" cy="22098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114300</xdr:colOff>
      <xdr:row>36</xdr:row>
      <xdr:rowOff>19050</xdr:rowOff>
    </xdr:from>
    <xdr:to>
      <xdr:col>10</xdr:col>
      <xdr:colOff>1343025</xdr:colOff>
      <xdr:row>38</xdr:row>
      <xdr:rowOff>114300</xdr:rowOff>
    </xdr:to>
    <xdr:sp macro="" textlink="">
      <xdr:nvSpPr>
        <xdr:cNvPr id="4" name="TextBox 3"/>
        <xdr:cNvSpPr txBox="1"/>
      </xdr:nvSpPr>
      <xdr:spPr>
        <a:xfrm>
          <a:off x="12115800" y="6330950"/>
          <a:ext cx="12287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Rate Higher </a:t>
          </a:r>
          <a:r>
            <a:rPr lang="en-US" sz="1000" baseline="0"/>
            <a:t>than National Average (Worse)</a:t>
          </a:r>
          <a:endParaRPr lang="en-US" sz="1000"/>
        </a:p>
      </xdr:txBody>
    </xdr:sp>
    <xdr:clientData/>
  </xdr:twoCellAnchor>
  <xdr:twoCellAnchor>
    <xdr:from>
      <xdr:col>10</xdr:col>
      <xdr:colOff>114300</xdr:colOff>
      <xdr:row>54</xdr:row>
      <xdr:rowOff>66675</xdr:rowOff>
    </xdr:from>
    <xdr:to>
      <xdr:col>10</xdr:col>
      <xdr:colOff>1343025</xdr:colOff>
      <xdr:row>57</xdr:row>
      <xdr:rowOff>0</xdr:rowOff>
    </xdr:to>
    <xdr:sp macro="" textlink="">
      <xdr:nvSpPr>
        <xdr:cNvPr id="5" name="TextBox 4"/>
        <xdr:cNvSpPr txBox="1"/>
      </xdr:nvSpPr>
      <xdr:spPr>
        <a:xfrm>
          <a:off x="12115800" y="9159875"/>
          <a:ext cx="12287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/>
            <a:t>Rate Lower </a:t>
          </a:r>
          <a:r>
            <a:rPr lang="en-US" sz="1000" baseline="0"/>
            <a:t>than National Aberage (Better)</a:t>
          </a:r>
          <a:endParaRPr lang="en-US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7</xdr:row>
      <xdr:rowOff>9525</xdr:rowOff>
    </xdr:from>
    <xdr:to>
      <xdr:col>18</xdr:col>
      <xdr:colOff>19049</xdr:colOff>
      <xdr:row>30</xdr:row>
      <xdr:rowOff>66675</xdr:rowOff>
    </xdr:to>
    <xdr:graphicFrame macro="">
      <xdr:nvGraphicFramePr>
        <xdr:cNvPr id="3157" name="Chart 1" descr="x-axis: year and unit 1, y-axis: per 1000 cases and unit is .01" title="Examining Observed Rates of Pressure Ulcers (PSI 3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</xdr:row>
      <xdr:rowOff>9525</xdr:rowOff>
    </xdr:from>
    <xdr:to>
      <xdr:col>18</xdr:col>
      <xdr:colOff>0</xdr:colOff>
      <xdr:row>57</xdr:row>
      <xdr:rowOff>123825</xdr:rowOff>
    </xdr:to>
    <xdr:graphicFrame macro="">
      <xdr:nvGraphicFramePr>
        <xdr:cNvPr id="3158" name="Chart 1" descr="x-axis: Year and  unit 1, y-axis: Number of Cases and  unit is 10" title="Examining Observed Count of Pressure Ulcers (PSI 3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8</xdr:row>
      <xdr:rowOff>104775</xdr:rowOff>
    </xdr:from>
    <xdr:to>
      <xdr:col>18</xdr:col>
      <xdr:colOff>9524</xdr:colOff>
      <xdr:row>31</xdr:row>
      <xdr:rowOff>95250</xdr:rowOff>
    </xdr:to>
    <xdr:graphicFrame macro="">
      <xdr:nvGraphicFramePr>
        <xdr:cNvPr id="4176" name="Chart 1" descr="x-axis: Year and unit is 1, y-axis: Per 1000 cases and unit .01" title="Comparing Observed Rates of Pressure Ulcers(PSI 3) to Expexted Ra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15</xdr:row>
      <xdr:rowOff>28575</xdr:rowOff>
    </xdr:from>
    <xdr:to>
      <xdr:col>19</xdr:col>
      <xdr:colOff>600075</xdr:colOff>
      <xdr:row>37</xdr:row>
      <xdr:rowOff>66675</xdr:rowOff>
    </xdr:to>
    <xdr:graphicFrame macro="">
      <xdr:nvGraphicFramePr>
        <xdr:cNvPr id="5200" name="Chart 1" descr="x-axis: Year and unit is 1, y-axis: Per 1000 cases and unit .01" title="Risk-adjusted and Smoothed Rates of Pressure Ulcers (PSI 3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200025</xdr:rowOff>
    </xdr:from>
    <xdr:to>
      <xdr:col>18</xdr:col>
      <xdr:colOff>0</xdr:colOff>
      <xdr:row>21</xdr:row>
      <xdr:rowOff>0</xdr:rowOff>
    </xdr:to>
    <xdr:graphicFrame macro="">
      <xdr:nvGraphicFramePr>
        <xdr:cNvPr id="6224" name="Chart 1" descr="x-axis: Year and unit 1, y-axis: Per 1000 cases and unit is .005" title="Comparing Expected Rates of Pressure(PSI 3) to the benchmark rates in order to compare case mix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workbookViewId="0">
      <selection activeCell="P27" sqref="P27"/>
    </sheetView>
  </sheetViews>
  <sheetFormatPr defaultColWidth="8.85546875" defaultRowHeight="12.75" x14ac:dyDescent="0.2"/>
  <cols>
    <col min="1" max="1" width="6.28515625" customWidth="1"/>
    <col min="2" max="2" width="54.85546875" customWidth="1"/>
    <col min="3" max="3" width="10" bestFit="1" customWidth="1"/>
    <col min="4" max="4" width="14.42578125" customWidth="1"/>
    <col min="5" max="5" width="13.28515625" customWidth="1"/>
    <col min="6" max="6" width="13" customWidth="1"/>
    <col min="7" max="7" width="11" customWidth="1"/>
    <col min="8" max="10" width="11.140625" customWidth="1"/>
    <col min="11" max="11" width="32.140625" bestFit="1" customWidth="1"/>
  </cols>
  <sheetData>
    <row r="2" spans="1:12" x14ac:dyDescent="0.2">
      <c r="A2" s="31" t="s">
        <v>67</v>
      </c>
      <c r="B2" s="31"/>
      <c r="C2" s="26"/>
      <c r="D2" s="31"/>
      <c r="E2" s="31"/>
      <c r="F2" s="31"/>
      <c r="G2" s="31"/>
      <c r="H2" s="31"/>
      <c r="I2" s="50" t="s">
        <v>172</v>
      </c>
      <c r="J2" s="51"/>
      <c r="K2" s="51"/>
      <c r="L2" s="52"/>
    </row>
    <row r="3" spans="1:12" x14ac:dyDescent="0.2">
      <c r="A3" s="31" t="s">
        <v>68</v>
      </c>
      <c r="B3" s="31"/>
      <c r="C3" s="26"/>
      <c r="D3" s="31"/>
      <c r="E3" s="31"/>
      <c r="F3" s="31"/>
      <c r="G3" s="31"/>
      <c r="H3" s="31"/>
      <c r="I3" s="53"/>
      <c r="J3" s="54"/>
      <c r="K3" s="54"/>
      <c r="L3" s="55"/>
    </row>
    <row r="4" spans="1:12" x14ac:dyDescent="0.2">
      <c r="A4" s="26" t="s">
        <v>70</v>
      </c>
      <c r="B4" s="31"/>
      <c r="C4" s="42"/>
      <c r="D4" s="31"/>
      <c r="E4" s="31"/>
      <c r="F4" s="31"/>
      <c r="G4" s="31"/>
      <c r="H4" s="31"/>
      <c r="I4" s="53"/>
      <c r="J4" s="54"/>
      <c r="K4" s="54"/>
      <c r="L4" s="55"/>
    </row>
    <row r="5" spans="1:12" x14ac:dyDescent="0.2">
      <c r="A5" s="31"/>
      <c r="B5" s="31"/>
      <c r="C5" s="26"/>
      <c r="D5" s="31"/>
      <c r="E5" s="31"/>
      <c r="F5" s="31"/>
      <c r="G5" s="31"/>
      <c r="H5" s="31"/>
      <c r="I5" s="53"/>
      <c r="J5" s="54"/>
      <c r="K5" s="54"/>
      <c r="L5" s="55"/>
    </row>
    <row r="6" spans="1:12" x14ac:dyDescent="0.2">
      <c r="A6" s="26" t="s">
        <v>82</v>
      </c>
      <c r="B6" s="31"/>
      <c r="C6" s="26"/>
      <c r="D6" s="31"/>
      <c r="E6" s="31"/>
      <c r="F6" s="31"/>
      <c r="G6" s="31"/>
      <c r="H6" s="31"/>
      <c r="I6" s="53"/>
      <c r="J6" s="54"/>
      <c r="K6" s="54"/>
      <c r="L6" s="55"/>
    </row>
    <row r="7" spans="1:12" x14ac:dyDescent="0.2">
      <c r="A7" s="31" t="s">
        <v>50</v>
      </c>
      <c r="B7" s="31"/>
      <c r="C7" s="26"/>
      <c r="D7" s="31"/>
      <c r="E7" s="31"/>
      <c r="F7" s="31"/>
      <c r="G7" s="31"/>
      <c r="H7" s="31"/>
      <c r="I7" s="53"/>
      <c r="J7" s="54"/>
      <c r="K7" s="54"/>
      <c r="L7" s="55"/>
    </row>
    <row r="8" spans="1:12" x14ac:dyDescent="0.2">
      <c r="A8" s="26" t="s">
        <v>69</v>
      </c>
      <c r="B8" s="31"/>
      <c r="C8" s="26"/>
      <c r="D8" s="31"/>
      <c r="E8" s="31"/>
      <c r="F8" s="31"/>
      <c r="G8" s="31"/>
      <c r="H8" s="31"/>
      <c r="I8" s="56"/>
      <c r="J8" s="57"/>
      <c r="K8" s="57"/>
      <c r="L8" s="58"/>
    </row>
    <row r="9" spans="1:12" x14ac:dyDescent="0.2">
      <c r="A9" s="31"/>
      <c r="B9" s="31"/>
      <c r="C9" s="26"/>
      <c r="D9" s="31"/>
      <c r="E9" s="31"/>
      <c r="F9" s="31"/>
      <c r="G9" s="31"/>
      <c r="H9" s="31"/>
    </row>
    <row r="10" spans="1:12" ht="14.25" x14ac:dyDescent="0.2">
      <c r="A10" s="46" t="s">
        <v>111</v>
      </c>
      <c r="B10" s="31"/>
      <c r="C10" s="26"/>
      <c r="D10" s="26"/>
      <c r="E10" s="26"/>
      <c r="F10" s="26"/>
      <c r="G10" s="27"/>
      <c r="H10" s="27"/>
    </row>
    <row r="11" spans="1:12" ht="14.25" x14ac:dyDescent="0.2">
      <c r="A11" s="46" t="s">
        <v>114</v>
      </c>
      <c r="B11" s="31"/>
      <c r="C11" s="26"/>
      <c r="D11" s="26"/>
      <c r="E11" s="26"/>
      <c r="F11" s="26"/>
      <c r="G11" s="27"/>
      <c r="H11" s="27"/>
    </row>
    <row r="12" spans="1:12" s="31" customFormat="1" ht="13.5" customHeight="1" x14ac:dyDescent="0.2">
      <c r="A12" s="32"/>
    </row>
    <row r="13" spans="1:12" ht="18" x14ac:dyDescent="0.25">
      <c r="A13" s="1"/>
      <c r="B13" s="1"/>
      <c r="C13" s="48" t="s">
        <v>43</v>
      </c>
      <c r="D13" s="48"/>
      <c r="E13" s="48"/>
      <c r="F13" s="48"/>
      <c r="G13" s="49" t="s">
        <v>44</v>
      </c>
      <c r="H13" s="49"/>
      <c r="I13" s="49"/>
      <c r="J13" s="49"/>
      <c r="K13" s="49"/>
    </row>
    <row r="14" spans="1:12" ht="63.75" x14ac:dyDescent="0.2">
      <c r="A14" s="1"/>
      <c r="B14" s="2" t="s">
        <v>11</v>
      </c>
      <c r="C14" s="22" t="s">
        <v>60</v>
      </c>
      <c r="D14" s="23" t="s">
        <v>61</v>
      </c>
      <c r="E14" s="23" t="s">
        <v>62</v>
      </c>
      <c r="F14" s="24" t="s">
        <v>108</v>
      </c>
      <c r="G14" s="33" t="s">
        <v>38</v>
      </c>
      <c r="H14" s="33" t="s">
        <v>41</v>
      </c>
      <c r="I14" s="33" t="s">
        <v>42</v>
      </c>
      <c r="J14" s="34" t="s">
        <v>33</v>
      </c>
      <c r="K14" s="33" t="s">
        <v>112</v>
      </c>
    </row>
    <row r="15" spans="1:12" x14ac:dyDescent="0.2">
      <c r="A15" s="1" t="s">
        <v>154</v>
      </c>
      <c r="B15" s="3" t="s">
        <v>64</v>
      </c>
      <c r="C15" s="16">
        <v>0</v>
      </c>
      <c r="D15" s="16">
        <v>0</v>
      </c>
      <c r="E15" s="16">
        <v>7.1699999999999997E-4</v>
      </c>
      <c r="F15" s="16">
        <v>0.26500000000000001</v>
      </c>
      <c r="G15" s="35">
        <f t="shared" ref="G15:G32" si="0">IF(C15="", "", ((C15-F15)/F15)*100)</f>
        <v>-100</v>
      </c>
      <c r="H15" s="35">
        <f>IF(D15="", "", (G15-((D15-F15)/F15)*100))</f>
        <v>0</v>
      </c>
      <c r="I15" s="35">
        <f>IF(E15="", "", (((E15-F15)/F15)*100)-G15)</f>
        <v>0.27056603773584698</v>
      </c>
      <c r="J15" s="36" t="str">
        <f t="shared" ref="J15:J32" si="1">IF(C15="", "", A15)</f>
        <v>PSI 02</v>
      </c>
      <c r="K15" s="37" t="str">
        <f>IF(D15="","",(IF(F15&lt;D15,"Statistically Higher",IF(F15&gt;E15,"Statistically Lower","No Statistically Significant Difference"))))</f>
        <v>Statistically Lower</v>
      </c>
      <c r="L15" s="44">
        <v>0</v>
      </c>
    </row>
    <row r="16" spans="1:12" x14ac:dyDescent="0.2">
      <c r="A16" s="1" t="s">
        <v>155</v>
      </c>
      <c r="B16" s="3" t="s">
        <v>12</v>
      </c>
      <c r="C16" s="17">
        <v>4.2751999999999998E-2</v>
      </c>
      <c r="D16" s="17">
        <v>3.5290000000000002E-2</v>
      </c>
      <c r="E16" s="17">
        <v>5.0213000000000001E-2</v>
      </c>
      <c r="F16" s="16">
        <v>2.5571999999999998E-2</v>
      </c>
      <c r="G16" s="35">
        <f t="shared" si="0"/>
        <v>67.182856249022379</v>
      </c>
      <c r="H16" s="35">
        <f t="shared" ref="H16:H34" si="2">IF(D16="", "", (G16-((D16-F16)/F16)*100))</f>
        <v>29.180353511653358</v>
      </c>
      <c r="I16" s="35">
        <f t="shared" ref="I16:I34" si="3">IF(E16="", "", (((E16-F16)/F16)*100)-G16)</f>
        <v>29.176442984514324</v>
      </c>
      <c r="J16" s="36" t="str">
        <f t="shared" si="1"/>
        <v>PSI 03</v>
      </c>
      <c r="K16" s="37" t="str">
        <f t="shared" ref="K16:K32" si="4">IF(D16="","",(IF(F16&lt;D16,"Statistically Higher",IF(F16&gt;E16,"Statistically Lower","No Statistically Significant Difference"))))</f>
        <v>Statistically Higher</v>
      </c>
      <c r="L16" s="44">
        <v>0</v>
      </c>
    </row>
    <row r="17" spans="1:12" x14ac:dyDescent="0.2">
      <c r="A17" s="1" t="s">
        <v>156</v>
      </c>
      <c r="B17" s="4" t="s">
        <v>63</v>
      </c>
      <c r="C17" s="18">
        <v>0</v>
      </c>
      <c r="D17" s="18">
        <v>0</v>
      </c>
      <c r="E17" s="18">
        <v>9.4955999999999999E-2</v>
      </c>
      <c r="F17" s="18">
        <v>124.996</v>
      </c>
      <c r="G17" s="35">
        <f t="shared" si="0"/>
        <v>-100</v>
      </c>
      <c r="H17" s="35">
        <f t="shared" si="2"/>
        <v>0</v>
      </c>
      <c r="I17" s="35">
        <f t="shared" si="3"/>
        <v>7.5967230951391684E-2</v>
      </c>
      <c r="J17" s="36" t="str">
        <f t="shared" si="1"/>
        <v>PSI 04</v>
      </c>
      <c r="K17" s="37" t="str">
        <f t="shared" si="4"/>
        <v>Statistically Lower</v>
      </c>
      <c r="L17" s="44">
        <v>0</v>
      </c>
    </row>
    <row r="18" spans="1:12" x14ac:dyDescent="0.2">
      <c r="A18" s="1" t="s">
        <v>157</v>
      </c>
      <c r="B18" s="4" t="s">
        <v>83</v>
      </c>
      <c r="C18" s="18"/>
      <c r="D18" s="18"/>
      <c r="E18" s="18"/>
      <c r="F18" s="18">
        <v>8.599999999999999E-5</v>
      </c>
      <c r="G18" s="35" t="str">
        <f t="shared" si="0"/>
        <v/>
      </c>
      <c r="H18" s="35" t="str">
        <f t="shared" si="2"/>
        <v/>
      </c>
      <c r="I18" s="35" t="str">
        <f t="shared" si="3"/>
        <v/>
      </c>
      <c r="J18" s="36" t="str">
        <f t="shared" si="1"/>
        <v/>
      </c>
      <c r="K18" s="37" t="str">
        <f t="shared" si="4"/>
        <v/>
      </c>
      <c r="L18" s="44">
        <v>0</v>
      </c>
    </row>
    <row r="19" spans="1:12" x14ac:dyDescent="0.2">
      <c r="A19" s="1" t="s">
        <v>158</v>
      </c>
      <c r="B19" s="4" t="s">
        <v>0</v>
      </c>
      <c r="C19" s="18">
        <v>1.8699999999999999E-4</v>
      </c>
      <c r="D19" s="18">
        <v>0</v>
      </c>
      <c r="E19" s="18">
        <v>7.6900000000000004E-4</v>
      </c>
      <c r="F19" s="18">
        <v>0.48399999999999999</v>
      </c>
      <c r="G19" s="35">
        <f t="shared" si="0"/>
        <v>-99.961363636363643</v>
      </c>
      <c r="H19" s="35">
        <f t="shared" si="2"/>
        <v>3.8636363636356919E-2</v>
      </c>
      <c r="I19" s="35">
        <f t="shared" si="3"/>
        <v>0.12024793388431476</v>
      </c>
      <c r="J19" s="36" t="str">
        <f t="shared" si="1"/>
        <v>PSI 06</v>
      </c>
      <c r="K19" s="37" t="str">
        <f t="shared" si="4"/>
        <v>Statistically Lower</v>
      </c>
      <c r="L19" s="44">
        <v>0</v>
      </c>
    </row>
    <row r="20" spans="1:12" x14ac:dyDescent="0.2">
      <c r="A20" s="1" t="s">
        <v>159</v>
      </c>
      <c r="B20" s="4" t="s">
        <v>65</v>
      </c>
      <c r="C20" s="18">
        <v>2.408E-3</v>
      </c>
      <c r="D20" s="18">
        <v>1.39E-3</v>
      </c>
      <c r="E20" s="18">
        <v>3.4770000000000001E-3</v>
      </c>
      <c r="F20" s="18">
        <v>0.752</v>
      </c>
      <c r="G20" s="35">
        <f t="shared" si="0"/>
        <v>-99.679787234042564</v>
      </c>
      <c r="H20" s="35">
        <f t="shared" si="2"/>
        <v>0.13537234042551916</v>
      </c>
      <c r="I20" s="35">
        <f t="shared" si="3"/>
        <v>0.14215425531915571</v>
      </c>
      <c r="J20" s="36" t="str">
        <f t="shared" si="1"/>
        <v>PSI 07</v>
      </c>
      <c r="K20" s="37" t="str">
        <f t="shared" si="4"/>
        <v>Statistically Lower</v>
      </c>
      <c r="L20" s="44">
        <v>0</v>
      </c>
    </row>
    <row r="21" spans="1:12" x14ac:dyDescent="0.2">
      <c r="A21" s="1" t="s">
        <v>160</v>
      </c>
      <c r="B21" s="4" t="s">
        <v>1</v>
      </c>
      <c r="C21" s="18">
        <v>0</v>
      </c>
      <c r="D21" s="18">
        <v>0</v>
      </c>
      <c r="E21" s="18">
        <v>1.1850000000000001E-3</v>
      </c>
      <c r="F21" s="18">
        <v>0.17199999999999999</v>
      </c>
      <c r="G21" s="35">
        <f t="shared" si="0"/>
        <v>-100</v>
      </c>
      <c r="H21" s="35">
        <f t="shared" si="2"/>
        <v>0</v>
      </c>
      <c r="I21" s="35">
        <f t="shared" si="3"/>
        <v>0.68895348837209269</v>
      </c>
      <c r="J21" s="36" t="str">
        <f t="shared" si="1"/>
        <v>PSI 08</v>
      </c>
      <c r="K21" s="37" t="str">
        <f t="shared" si="4"/>
        <v>Statistically Lower</v>
      </c>
      <c r="L21" s="44">
        <v>0</v>
      </c>
    </row>
    <row r="22" spans="1:12" x14ac:dyDescent="0.2">
      <c r="A22" s="1" t="s">
        <v>161</v>
      </c>
      <c r="B22" s="4" t="s">
        <v>80</v>
      </c>
      <c r="C22" s="18">
        <v>1.1969999999999999E-3</v>
      </c>
      <c r="D22" s="18">
        <v>0</v>
      </c>
      <c r="E22" s="18">
        <v>4.6309999999999997E-3</v>
      </c>
      <c r="F22" s="18">
        <v>2.5529999999999999</v>
      </c>
      <c r="G22" s="35">
        <f t="shared" si="0"/>
        <v>-99.953113983548775</v>
      </c>
      <c r="H22" s="35">
        <f t="shared" si="2"/>
        <v>4.6886016451225032E-2</v>
      </c>
      <c r="I22" s="35">
        <f t="shared" si="3"/>
        <v>0.13450842146494324</v>
      </c>
      <c r="J22" s="36" t="str">
        <f t="shared" si="1"/>
        <v>PSI 09</v>
      </c>
      <c r="K22" s="37" t="str">
        <f t="shared" si="4"/>
        <v>Statistically Lower</v>
      </c>
      <c r="L22" s="44">
        <v>0</v>
      </c>
    </row>
    <row r="23" spans="1:12" x14ac:dyDescent="0.2">
      <c r="A23" s="1" t="s">
        <v>162</v>
      </c>
      <c r="B23" s="4" t="s">
        <v>2</v>
      </c>
      <c r="C23" s="18"/>
      <c r="D23" s="18"/>
      <c r="E23" s="18"/>
      <c r="F23" s="18">
        <v>1.59</v>
      </c>
      <c r="G23" s="35" t="str">
        <f t="shared" si="0"/>
        <v/>
      </c>
      <c r="H23" s="35" t="str">
        <f t="shared" si="2"/>
        <v/>
      </c>
      <c r="I23" s="35" t="str">
        <f t="shared" si="3"/>
        <v/>
      </c>
      <c r="J23" s="36" t="str">
        <f t="shared" si="1"/>
        <v/>
      </c>
      <c r="K23" s="37" t="str">
        <f t="shared" si="4"/>
        <v/>
      </c>
      <c r="L23" s="44">
        <v>0</v>
      </c>
    </row>
    <row r="24" spans="1:12" x14ac:dyDescent="0.2">
      <c r="A24" s="1" t="s">
        <v>163</v>
      </c>
      <c r="B24" s="4" t="s">
        <v>3</v>
      </c>
      <c r="C24" s="18"/>
      <c r="D24" s="18"/>
      <c r="E24" s="18"/>
      <c r="F24" s="18">
        <v>10.74</v>
      </c>
      <c r="G24" s="35" t="str">
        <f t="shared" si="0"/>
        <v/>
      </c>
      <c r="H24" s="35" t="str">
        <f t="shared" si="2"/>
        <v/>
      </c>
      <c r="I24" s="35" t="str">
        <f t="shared" si="3"/>
        <v/>
      </c>
      <c r="J24" s="36" t="str">
        <f t="shared" si="1"/>
        <v/>
      </c>
      <c r="K24" s="37" t="str">
        <f t="shared" si="4"/>
        <v/>
      </c>
      <c r="L24" s="44">
        <v>0</v>
      </c>
    </row>
    <row r="25" spans="1:12" x14ac:dyDescent="0.2">
      <c r="A25" s="1" t="s">
        <v>164</v>
      </c>
      <c r="B25" s="4" t="s">
        <v>81</v>
      </c>
      <c r="C25" s="18">
        <v>1.0751999999999999E-2</v>
      </c>
      <c r="D25" s="18">
        <v>9.5329999999999998E-3</v>
      </c>
      <c r="E25" s="18">
        <v>2.2905999999999999E-2</v>
      </c>
      <c r="F25" s="18">
        <v>8.1379999999999999</v>
      </c>
      <c r="G25" s="35">
        <f t="shared" si="0"/>
        <v>-99.867879085770454</v>
      </c>
      <c r="H25" s="35">
        <f t="shared" si="2"/>
        <v>1.4979110346530433E-2</v>
      </c>
      <c r="I25" s="35">
        <f t="shared" si="3"/>
        <v>0.14934873433276152</v>
      </c>
      <c r="J25" s="36" t="str">
        <f t="shared" si="1"/>
        <v>PSI 12</v>
      </c>
      <c r="K25" s="37" t="str">
        <f t="shared" si="4"/>
        <v>Statistically Lower</v>
      </c>
      <c r="L25" s="44">
        <v>0</v>
      </c>
    </row>
    <row r="26" spans="1:12" x14ac:dyDescent="0.2">
      <c r="A26" s="1" t="s">
        <v>165</v>
      </c>
      <c r="B26" s="4" t="s">
        <v>4</v>
      </c>
      <c r="C26" s="18"/>
      <c r="D26" s="18"/>
      <c r="E26" s="18"/>
      <c r="F26" s="18">
        <v>17.433</v>
      </c>
      <c r="G26" s="35" t="str">
        <f t="shared" si="0"/>
        <v/>
      </c>
      <c r="H26" s="35" t="str">
        <f t="shared" si="2"/>
        <v/>
      </c>
      <c r="I26" s="35" t="str">
        <f t="shared" si="3"/>
        <v/>
      </c>
      <c r="J26" s="36" t="str">
        <f t="shared" si="1"/>
        <v/>
      </c>
      <c r="K26" s="37" t="str">
        <f t="shared" si="4"/>
        <v/>
      </c>
      <c r="L26" s="44">
        <v>0</v>
      </c>
    </row>
    <row r="27" spans="1:12" x14ac:dyDescent="0.2">
      <c r="A27" s="1" t="s">
        <v>166</v>
      </c>
      <c r="B27" s="4" t="s">
        <v>5</v>
      </c>
      <c r="C27" s="18">
        <v>0</v>
      </c>
      <c r="D27" s="18">
        <v>0</v>
      </c>
      <c r="E27" s="18">
        <v>7.1219999999999999E-3</v>
      </c>
      <c r="F27" s="18">
        <v>1.833</v>
      </c>
      <c r="G27" s="35">
        <f t="shared" si="0"/>
        <v>-100</v>
      </c>
      <c r="H27" s="35">
        <f t="shared" si="2"/>
        <v>0</v>
      </c>
      <c r="I27" s="35">
        <f t="shared" si="3"/>
        <v>0.38854337152210405</v>
      </c>
      <c r="J27" s="36" t="str">
        <f t="shared" si="1"/>
        <v>PSI 14</v>
      </c>
      <c r="K27" s="37" t="str">
        <f t="shared" si="4"/>
        <v>Statistically Lower</v>
      </c>
      <c r="L27" s="44">
        <v>0</v>
      </c>
    </row>
    <row r="28" spans="1:12" x14ac:dyDescent="0.2">
      <c r="A28" s="1" t="s">
        <v>167</v>
      </c>
      <c r="B28" s="4" t="s">
        <v>6</v>
      </c>
      <c r="C28" s="18">
        <v>1.3489999999999999E-3</v>
      </c>
      <c r="D28" s="18">
        <v>0</v>
      </c>
      <c r="E28" s="18">
        <v>3.1250000000000002E-3</v>
      </c>
      <c r="F28" s="16">
        <v>2.5979999999999999</v>
      </c>
      <c r="G28" s="35">
        <f t="shared" si="0"/>
        <v>-99.948075442648204</v>
      </c>
      <c r="H28" s="35">
        <f t="shared" si="2"/>
        <v>5.1924557351796352E-2</v>
      </c>
      <c r="I28" s="35">
        <f t="shared" si="3"/>
        <v>6.8360277136264358E-2</v>
      </c>
      <c r="J28" s="36" t="str">
        <f t="shared" si="1"/>
        <v>PSI 15</v>
      </c>
      <c r="K28" s="37" t="str">
        <f t="shared" si="4"/>
        <v>Statistically Lower</v>
      </c>
      <c r="L28" s="44">
        <v>0</v>
      </c>
    </row>
    <row r="29" spans="1:12" x14ac:dyDescent="0.2">
      <c r="A29" s="1" t="s">
        <v>168</v>
      </c>
      <c r="B29" s="4" t="s">
        <v>7</v>
      </c>
      <c r="C29" s="18"/>
      <c r="D29" s="18"/>
      <c r="E29" s="18"/>
      <c r="F29" s="16">
        <v>3.9999999999999998E-6</v>
      </c>
      <c r="G29" s="35" t="str">
        <f t="shared" si="0"/>
        <v/>
      </c>
      <c r="H29" s="35" t="str">
        <f t="shared" si="2"/>
        <v/>
      </c>
      <c r="I29" s="35" t="str">
        <f t="shared" si="3"/>
        <v/>
      </c>
      <c r="J29" s="36" t="str">
        <f t="shared" si="1"/>
        <v/>
      </c>
      <c r="K29" s="37" t="str">
        <f t="shared" si="4"/>
        <v/>
      </c>
      <c r="L29" s="44">
        <v>0</v>
      </c>
    </row>
    <row r="30" spans="1:12" x14ac:dyDescent="0.2">
      <c r="A30" s="1" t="s">
        <v>169</v>
      </c>
      <c r="B30" s="4" t="s">
        <v>8</v>
      </c>
      <c r="C30" s="18"/>
      <c r="D30" s="18"/>
      <c r="E30" s="18"/>
      <c r="F30" s="16">
        <v>2.1880000000000002</v>
      </c>
      <c r="G30" s="35" t="str">
        <f t="shared" si="0"/>
        <v/>
      </c>
      <c r="H30" s="35" t="str">
        <f t="shared" si="2"/>
        <v/>
      </c>
      <c r="I30" s="35" t="str">
        <f t="shared" si="3"/>
        <v/>
      </c>
      <c r="J30" s="35" t="str">
        <f t="shared" si="1"/>
        <v/>
      </c>
      <c r="K30" s="37" t="str">
        <f t="shared" si="4"/>
        <v/>
      </c>
      <c r="L30" s="44">
        <v>0</v>
      </c>
    </row>
    <row r="31" spans="1:12" x14ac:dyDescent="0.2">
      <c r="A31" s="1" t="s">
        <v>170</v>
      </c>
      <c r="B31" s="4" t="s">
        <v>9</v>
      </c>
      <c r="C31" s="18">
        <v>0.139241</v>
      </c>
      <c r="D31" s="18">
        <v>6.2897999999999996E-2</v>
      </c>
      <c r="E31" s="18">
        <v>0.215583</v>
      </c>
      <c r="F31" s="16">
        <v>133.928</v>
      </c>
      <c r="G31" s="35">
        <f t="shared" si="0"/>
        <v>-99.896032943073891</v>
      </c>
      <c r="H31" s="35">
        <f t="shared" si="2"/>
        <v>5.7003016546218532E-2</v>
      </c>
      <c r="I31" s="35">
        <f t="shared" si="3"/>
        <v>5.7002269876349487E-2</v>
      </c>
      <c r="J31" s="35" t="str">
        <f t="shared" si="1"/>
        <v>PSI 18</v>
      </c>
      <c r="K31" s="37" t="str">
        <f t="shared" si="4"/>
        <v>Statistically Lower</v>
      </c>
      <c r="L31" s="44">
        <v>0</v>
      </c>
    </row>
    <row r="32" spans="1:12" x14ac:dyDescent="0.2">
      <c r="A32" s="1" t="s">
        <v>171</v>
      </c>
      <c r="B32" s="4" t="s">
        <v>10</v>
      </c>
      <c r="C32" s="18">
        <v>1.9845999999999999E-2</v>
      </c>
      <c r="D32" s="18">
        <v>1.3427E-2</v>
      </c>
      <c r="E32" s="18">
        <v>2.62639E-2</v>
      </c>
      <c r="F32" s="16">
        <v>21.782</v>
      </c>
      <c r="G32" s="35">
        <f t="shared" si="0"/>
        <v>-99.908888072720586</v>
      </c>
      <c r="H32" s="35">
        <f t="shared" si="2"/>
        <v>2.9469286566907726E-2</v>
      </c>
      <c r="I32" s="35">
        <f t="shared" si="3"/>
        <v>2.9464236525555521E-2</v>
      </c>
      <c r="J32" s="35" t="str">
        <f t="shared" si="1"/>
        <v>PSI 19</v>
      </c>
      <c r="K32" s="37" t="str">
        <f t="shared" si="4"/>
        <v>Statistically Lower</v>
      </c>
      <c r="L32" s="44">
        <v>0</v>
      </c>
    </row>
    <row r="33" spans="1:11" s="15" customFormat="1" ht="15.75" x14ac:dyDescent="0.2">
      <c r="A33" s="12"/>
      <c r="B33" s="13"/>
      <c r="C33" s="30" t="s">
        <v>66</v>
      </c>
      <c r="D33" s="14"/>
      <c r="E33" s="14"/>
      <c r="F33" s="11"/>
      <c r="G33" s="11"/>
      <c r="H33" s="11" t="str">
        <f t="shared" si="2"/>
        <v/>
      </c>
      <c r="I33" s="11" t="str">
        <f t="shared" si="3"/>
        <v/>
      </c>
      <c r="J33" s="11"/>
      <c r="K33" s="12"/>
    </row>
    <row r="34" spans="1:11" s="15" customFormat="1" ht="15" customHeight="1" x14ac:dyDescent="0.2">
      <c r="A34" s="12"/>
      <c r="B34" s="13"/>
      <c r="C34" s="14"/>
      <c r="D34" s="14"/>
      <c r="E34" s="14"/>
      <c r="F34" s="11"/>
      <c r="G34" s="11"/>
      <c r="H34" s="11" t="str">
        <f t="shared" si="2"/>
        <v/>
      </c>
      <c r="I34" s="11" t="str">
        <f t="shared" si="3"/>
        <v/>
      </c>
      <c r="J34" s="11"/>
      <c r="K34" s="12"/>
    </row>
    <row r="35" spans="1:11" x14ac:dyDescent="0.2">
      <c r="G35" s="10"/>
      <c r="H35" s="10"/>
      <c r="I35" s="10"/>
      <c r="J35" s="10"/>
      <c r="K35" s="10"/>
    </row>
    <row r="36" spans="1:11" ht="15.75" x14ac:dyDescent="0.25">
      <c r="B36" s="5" t="s">
        <v>109</v>
      </c>
    </row>
    <row r="44" spans="1:11" ht="15.75" x14ac:dyDescent="0.25">
      <c r="B44" s="5"/>
    </row>
  </sheetData>
  <sheetProtection selectLockedCells="1"/>
  <customSheetViews>
    <customSheetView guid="{BB827016-8131-4EFA-A526-0AACD5E20E98}">
      <selection activeCell="J9" sqref="J9"/>
      <rowBreaks count="1" manualBreakCount="1">
        <brk id="35" max="16383" man="1"/>
      </rowBreaks>
      <pageMargins left="0.7" right="0.7" top="0.75" bottom="0.75" header="0.3" footer="0.3"/>
      <pageSetup scale="64" fitToHeight="2" orientation="landscape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3">
    <mergeCell ref="C13:F13"/>
    <mergeCell ref="G13:K13"/>
    <mergeCell ref="I2:L8"/>
  </mergeCells>
  <phoneticPr fontId="5" type="noConversion"/>
  <pageMargins left="0.75" right="0.75" top="1" bottom="1" header="0.5" footer="0.5"/>
  <pageSetup scale="64" fitToHeight="2" orientation="landscape"/>
  <headerFooter alignWithMargins="0">
    <oddHeader>&amp;R&amp;8AHRQ Quality Indicators Toolkit</oddHeader>
    <oddFooter>&amp;L&amp;8Prepared by RAND and UHC for AHRQ&amp;R&amp;8Tool B.3a</oddFooter>
  </headerFooter>
  <rowBreaks count="1" manualBreakCount="1">
    <brk id="35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O23" sqref="O23"/>
    </sheetView>
  </sheetViews>
  <sheetFormatPr defaultColWidth="8.85546875" defaultRowHeight="12.75" x14ac:dyDescent="0.2"/>
  <cols>
    <col min="1" max="1" width="5.140625" customWidth="1"/>
    <col min="2" max="2" width="54.28515625" customWidth="1"/>
    <col min="3" max="3" width="10" bestFit="1" customWidth="1"/>
    <col min="4" max="4" width="14.42578125" customWidth="1"/>
    <col min="5" max="5" width="13.28515625" customWidth="1"/>
    <col min="6" max="6" width="13" customWidth="1"/>
    <col min="7" max="7" width="11" customWidth="1"/>
    <col min="8" max="10" width="11.140625" customWidth="1"/>
    <col min="11" max="11" width="32.140625" bestFit="1" customWidth="1"/>
  </cols>
  <sheetData>
    <row r="1" spans="1:15" s="31" customFormat="1" ht="13.5" customHeight="1" x14ac:dyDescent="0.2">
      <c r="A1" s="32"/>
    </row>
    <row r="2" spans="1:15" s="31" customFormat="1" x14ac:dyDescent="0.2">
      <c r="A2" s="31" t="s">
        <v>67</v>
      </c>
      <c r="C2" s="26"/>
      <c r="J2" s="50" t="s">
        <v>172</v>
      </c>
      <c r="K2" s="51"/>
      <c r="L2" s="51"/>
      <c r="M2" s="52"/>
    </row>
    <row r="3" spans="1:15" s="31" customFormat="1" x14ac:dyDescent="0.2">
      <c r="A3" s="31" t="s">
        <v>68</v>
      </c>
      <c r="C3" s="26"/>
      <c r="J3" s="53"/>
      <c r="K3" s="54"/>
      <c r="L3" s="54"/>
      <c r="M3" s="55"/>
    </row>
    <row r="4" spans="1:15" s="31" customFormat="1" x14ac:dyDescent="0.2">
      <c r="A4" s="26" t="s">
        <v>70</v>
      </c>
      <c r="C4" s="42"/>
      <c r="J4" s="53"/>
      <c r="K4" s="54"/>
      <c r="L4" s="54"/>
      <c r="M4" s="55"/>
    </row>
    <row r="5" spans="1:15" s="31" customFormat="1" x14ac:dyDescent="0.2">
      <c r="C5" s="26"/>
      <c r="J5" s="53"/>
      <c r="K5" s="54"/>
      <c r="L5" s="54"/>
      <c r="M5" s="55"/>
    </row>
    <row r="6" spans="1:15" s="31" customFormat="1" x14ac:dyDescent="0.2">
      <c r="A6" s="26" t="s">
        <v>82</v>
      </c>
      <c r="C6" s="26"/>
      <c r="J6" s="53"/>
      <c r="K6" s="54"/>
      <c r="L6" s="54"/>
      <c r="M6" s="55"/>
    </row>
    <row r="7" spans="1:15" s="31" customFormat="1" x14ac:dyDescent="0.2">
      <c r="A7" s="31" t="s">
        <v>50</v>
      </c>
      <c r="C7" s="26"/>
      <c r="J7" s="53"/>
      <c r="K7" s="54"/>
      <c r="L7" s="54"/>
      <c r="M7" s="55"/>
    </row>
    <row r="8" spans="1:15" s="31" customFormat="1" x14ac:dyDescent="0.2">
      <c r="A8" s="26" t="s">
        <v>69</v>
      </c>
      <c r="C8" s="26"/>
      <c r="J8" s="56"/>
      <c r="K8" s="57"/>
      <c r="L8" s="57"/>
      <c r="M8" s="58"/>
    </row>
    <row r="9" spans="1:15" s="31" customFormat="1" x14ac:dyDescent="0.2">
      <c r="C9" s="26"/>
    </row>
    <row r="10" spans="1:15" s="31" customFormat="1" ht="14.25" x14ac:dyDescent="0.2">
      <c r="A10" s="46" t="s">
        <v>111</v>
      </c>
      <c r="C10" s="26"/>
      <c r="D10" s="26"/>
      <c r="E10" s="26"/>
      <c r="F10" s="26"/>
      <c r="G10" s="27"/>
      <c r="H10" s="27"/>
      <c r="I10" s="27"/>
      <c r="J10" s="27"/>
      <c r="K10" s="27"/>
      <c r="L10" s="21"/>
      <c r="M10" s="21"/>
      <c r="N10" s="21"/>
      <c r="O10" s="20"/>
    </row>
    <row r="11" spans="1:15" s="31" customFormat="1" ht="14.25" x14ac:dyDescent="0.2">
      <c r="A11" s="46" t="s">
        <v>114</v>
      </c>
      <c r="C11" s="26"/>
      <c r="D11" s="26"/>
      <c r="E11" s="26"/>
      <c r="F11" s="26"/>
      <c r="G11" s="27"/>
      <c r="H11" s="27"/>
      <c r="I11" s="27"/>
      <c r="J11" s="27"/>
      <c r="K11" s="27"/>
      <c r="L11" s="21"/>
      <c r="M11" s="21"/>
      <c r="N11" s="21"/>
      <c r="O11" s="20"/>
    </row>
    <row r="12" spans="1:15" s="31" customFormat="1" ht="14.25" x14ac:dyDescent="0.2"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6"/>
    </row>
    <row r="13" spans="1:15" ht="18" x14ac:dyDescent="0.25">
      <c r="A13" s="1"/>
      <c r="B13" s="1"/>
      <c r="C13" s="48" t="s">
        <v>43</v>
      </c>
      <c r="D13" s="48"/>
      <c r="E13" s="48"/>
      <c r="F13" s="48"/>
      <c r="G13" s="49" t="s">
        <v>44</v>
      </c>
      <c r="H13" s="49"/>
      <c r="I13" s="49"/>
      <c r="J13" s="49"/>
      <c r="K13" s="49"/>
    </row>
    <row r="14" spans="1:15" ht="64.5" x14ac:dyDescent="0.25">
      <c r="A14" s="1"/>
      <c r="B14" s="2" t="s">
        <v>11</v>
      </c>
      <c r="C14" s="22" t="s">
        <v>60</v>
      </c>
      <c r="D14" s="23" t="s">
        <v>61</v>
      </c>
      <c r="E14" s="23" t="s">
        <v>62</v>
      </c>
      <c r="F14" s="24" t="s">
        <v>108</v>
      </c>
      <c r="G14" s="33" t="s">
        <v>38</v>
      </c>
      <c r="H14" s="33" t="s">
        <v>41</v>
      </c>
      <c r="I14" s="33" t="s">
        <v>42</v>
      </c>
      <c r="J14" s="34" t="s">
        <v>33</v>
      </c>
      <c r="K14" s="33" t="s">
        <v>113</v>
      </c>
      <c r="L14" s="45" t="s">
        <v>54</v>
      </c>
    </row>
    <row r="15" spans="1:15" x14ac:dyDescent="0.2">
      <c r="A15" s="1" t="s">
        <v>129</v>
      </c>
      <c r="B15" s="3" t="s">
        <v>13</v>
      </c>
      <c r="C15" s="16"/>
      <c r="D15" s="16"/>
      <c r="E15" s="16"/>
      <c r="F15" s="16"/>
      <c r="G15" s="35" t="str">
        <f t="shared" ref="G15:G39" si="0">IF(C15="", "", ((C15-F15)/F15)*100)</f>
        <v/>
      </c>
      <c r="H15" s="35" t="str">
        <f>IF(D15="", "", (G15-((D15-F15)/F15)*100))</f>
        <v/>
      </c>
      <c r="I15" s="35" t="str">
        <f>IF(E15="", "", (((E15-F15)/F15)*100)-G15)</f>
        <v/>
      </c>
      <c r="J15" s="36" t="str">
        <f t="shared" ref="J15:J39" si="1">IF(C15="", "", A15)</f>
        <v/>
      </c>
      <c r="K15" s="37" t="str">
        <f>IF(D15="","",(IF(F15&lt;D15,"Significantly Higher",IF(F15&gt;E15,"Significantly Lower","No Statistically Significant Difference"))))</f>
        <v/>
      </c>
      <c r="L15" s="25" t="s">
        <v>40</v>
      </c>
    </row>
    <row r="16" spans="1:15" x14ac:dyDescent="0.2">
      <c r="A16" s="1" t="s">
        <v>131</v>
      </c>
      <c r="B16" s="3" t="s">
        <v>14</v>
      </c>
      <c r="C16" s="17"/>
      <c r="D16" s="17"/>
      <c r="E16" s="17"/>
      <c r="F16" s="16"/>
      <c r="G16" s="35" t="str">
        <f t="shared" si="0"/>
        <v/>
      </c>
      <c r="H16" s="35" t="str">
        <f t="shared" ref="H16:H39" si="2">IF(D16="", "", (G16-((D16-F16)/F16)*100))</f>
        <v/>
      </c>
      <c r="I16" s="35" t="str">
        <f t="shared" ref="I16:I39" si="3">IF(E16="", "", (((E16-F16)/F16)*100)-G16)</f>
        <v/>
      </c>
      <c r="J16" s="36" t="str">
        <f t="shared" si="1"/>
        <v/>
      </c>
      <c r="K16" s="37" t="str">
        <f t="shared" ref="K16:K39" si="4">IF(D16="","",(IF(F16&lt;D16,"Significantly Higher",IF(F16&gt;E16,"Significantly Lower","No Statistically Significant Difference"))))</f>
        <v/>
      </c>
      <c r="L16" s="25" t="s">
        <v>40</v>
      </c>
    </row>
    <row r="17" spans="1:12" x14ac:dyDescent="0.2">
      <c r="A17" s="1" t="s">
        <v>132</v>
      </c>
      <c r="B17" s="4" t="s">
        <v>15</v>
      </c>
      <c r="C17" s="18"/>
      <c r="D17" s="18"/>
      <c r="E17" s="18"/>
      <c r="F17" s="18"/>
      <c r="G17" s="35" t="str">
        <f t="shared" si="0"/>
        <v/>
      </c>
      <c r="H17" s="35" t="str">
        <f t="shared" si="2"/>
        <v/>
      </c>
      <c r="I17" s="35" t="str">
        <f t="shared" si="3"/>
        <v/>
      </c>
      <c r="J17" s="36" t="str">
        <f t="shared" si="1"/>
        <v/>
      </c>
      <c r="K17" s="37" t="str">
        <f t="shared" si="4"/>
        <v/>
      </c>
      <c r="L17" s="25" t="s">
        <v>40</v>
      </c>
    </row>
    <row r="18" spans="1:12" x14ac:dyDescent="0.2">
      <c r="A18" s="1" t="s">
        <v>133</v>
      </c>
      <c r="B18" s="4" t="s">
        <v>16</v>
      </c>
      <c r="C18" s="18"/>
      <c r="D18" s="18"/>
      <c r="E18" s="18"/>
      <c r="F18" s="18">
        <v>0.224827</v>
      </c>
      <c r="G18" s="35" t="str">
        <f t="shared" si="0"/>
        <v/>
      </c>
      <c r="H18" s="35" t="str">
        <f t="shared" si="2"/>
        <v/>
      </c>
      <c r="I18" s="35" t="str">
        <f t="shared" si="3"/>
        <v/>
      </c>
      <c r="J18" s="36" t="str">
        <f t="shared" si="1"/>
        <v/>
      </c>
      <c r="K18" s="37" t="str">
        <f t="shared" si="4"/>
        <v/>
      </c>
      <c r="L18" s="25" t="s">
        <v>40</v>
      </c>
    </row>
    <row r="19" spans="1:12" x14ac:dyDescent="0.2">
      <c r="A19" s="1" t="s">
        <v>134</v>
      </c>
      <c r="B19" s="4" t="s">
        <v>85</v>
      </c>
      <c r="C19" s="18"/>
      <c r="D19" s="18"/>
      <c r="E19" s="18"/>
      <c r="F19" s="18">
        <v>0.66180799999999995</v>
      </c>
      <c r="G19" s="35" t="str">
        <f t="shared" si="0"/>
        <v/>
      </c>
      <c r="H19" s="35" t="str">
        <f t="shared" si="2"/>
        <v/>
      </c>
      <c r="I19" s="35" t="str">
        <f t="shared" si="3"/>
        <v/>
      </c>
      <c r="J19" s="36" t="str">
        <f t="shared" si="1"/>
        <v/>
      </c>
      <c r="K19" s="37" t="str">
        <f t="shared" si="4"/>
        <v/>
      </c>
      <c r="L19" s="25" t="s">
        <v>40</v>
      </c>
    </row>
    <row r="20" spans="1:12" x14ac:dyDescent="0.2">
      <c r="A20" s="1" t="s">
        <v>135</v>
      </c>
      <c r="B20" s="4" t="s">
        <v>39</v>
      </c>
      <c r="C20" s="18"/>
      <c r="D20" s="18"/>
      <c r="E20" s="18"/>
      <c r="F20" s="18"/>
      <c r="G20" s="35" t="str">
        <f t="shared" si="0"/>
        <v/>
      </c>
      <c r="H20" s="35" t="str">
        <f t="shared" si="2"/>
        <v/>
      </c>
      <c r="I20" s="35" t="str">
        <f t="shared" si="3"/>
        <v/>
      </c>
      <c r="J20" s="36" t="str">
        <f t="shared" si="1"/>
        <v/>
      </c>
      <c r="K20" s="37" t="str">
        <f t="shared" si="4"/>
        <v/>
      </c>
      <c r="L20" s="25" t="s">
        <v>40</v>
      </c>
    </row>
    <row r="21" spans="1:12" x14ac:dyDescent="0.2">
      <c r="A21" s="1" t="s">
        <v>136</v>
      </c>
      <c r="B21" s="4" t="s">
        <v>17</v>
      </c>
      <c r="C21" s="18"/>
      <c r="D21" s="18"/>
      <c r="E21" s="18"/>
      <c r="F21" s="18">
        <v>46.756</v>
      </c>
      <c r="G21" s="35" t="str">
        <f t="shared" si="0"/>
        <v/>
      </c>
      <c r="H21" s="35" t="str">
        <f t="shared" si="2"/>
        <v/>
      </c>
      <c r="I21" s="35" t="str">
        <f t="shared" si="3"/>
        <v/>
      </c>
      <c r="J21" s="36" t="str">
        <f t="shared" si="1"/>
        <v/>
      </c>
      <c r="K21" s="37" t="str">
        <f t="shared" si="4"/>
        <v/>
      </c>
      <c r="L21" s="25" t="s">
        <v>40</v>
      </c>
    </row>
    <row r="22" spans="1:12" x14ac:dyDescent="0.2">
      <c r="A22" s="1" t="s">
        <v>137</v>
      </c>
      <c r="B22" s="4" t="s">
        <v>18</v>
      </c>
      <c r="C22" s="18"/>
      <c r="D22" s="18"/>
      <c r="E22" s="18"/>
      <c r="F22" s="18">
        <v>38.215000000000003</v>
      </c>
      <c r="G22" s="35" t="str">
        <f t="shared" si="0"/>
        <v/>
      </c>
      <c r="H22" s="35" t="str">
        <f t="shared" si="2"/>
        <v/>
      </c>
      <c r="I22" s="35" t="str">
        <f t="shared" si="3"/>
        <v/>
      </c>
      <c r="J22" s="36" t="str">
        <f t="shared" si="1"/>
        <v/>
      </c>
      <c r="K22" s="37" t="str">
        <f t="shared" si="4"/>
        <v/>
      </c>
      <c r="L22" s="25" t="s">
        <v>40</v>
      </c>
    </row>
    <row r="23" spans="1:12" x14ac:dyDescent="0.2">
      <c r="A23" s="1" t="s">
        <v>138</v>
      </c>
      <c r="B23" s="4" t="s">
        <v>19</v>
      </c>
      <c r="C23" s="18"/>
      <c r="D23" s="18"/>
      <c r="E23" s="18"/>
      <c r="F23" s="18">
        <v>40.320999999999998</v>
      </c>
      <c r="G23" s="35" t="str">
        <f t="shared" si="0"/>
        <v/>
      </c>
      <c r="H23" s="35" t="str">
        <f t="shared" si="2"/>
        <v/>
      </c>
      <c r="I23" s="35" t="str">
        <f t="shared" si="3"/>
        <v/>
      </c>
      <c r="J23" s="36" t="str">
        <f t="shared" si="1"/>
        <v/>
      </c>
      <c r="K23" s="37" t="str">
        <f t="shared" si="4"/>
        <v/>
      </c>
      <c r="L23" s="25" t="s">
        <v>40</v>
      </c>
    </row>
    <row r="24" spans="1:12" x14ac:dyDescent="0.2">
      <c r="A24" s="1" t="s">
        <v>139</v>
      </c>
      <c r="B24" s="4" t="s">
        <v>20</v>
      </c>
      <c r="C24" s="18"/>
      <c r="D24" s="18"/>
      <c r="E24" s="18"/>
      <c r="F24" s="18">
        <v>25.9</v>
      </c>
      <c r="G24" s="35" t="str">
        <f t="shared" si="0"/>
        <v/>
      </c>
      <c r="H24" s="35" t="str">
        <f t="shared" si="2"/>
        <v/>
      </c>
      <c r="I24" s="35" t="str">
        <f t="shared" si="3"/>
        <v/>
      </c>
      <c r="J24" s="36" t="str">
        <f t="shared" si="1"/>
        <v/>
      </c>
      <c r="K24" s="37" t="str">
        <f t="shared" si="4"/>
        <v/>
      </c>
      <c r="L24" s="25" t="s">
        <v>40</v>
      </c>
    </row>
    <row r="25" spans="1:12" x14ac:dyDescent="0.2">
      <c r="A25" s="1" t="s">
        <v>130</v>
      </c>
      <c r="B25" s="4" t="s">
        <v>21</v>
      </c>
      <c r="C25" s="18">
        <v>0</v>
      </c>
      <c r="D25" s="18">
        <v>0</v>
      </c>
      <c r="E25" s="18">
        <v>0.21777199999999999</v>
      </c>
      <c r="F25" s="18">
        <v>51.103000000000002</v>
      </c>
      <c r="G25" s="35">
        <f t="shared" si="0"/>
        <v>-100</v>
      </c>
      <c r="H25" s="35">
        <f t="shared" si="2"/>
        <v>0</v>
      </c>
      <c r="I25" s="35">
        <f t="shared" si="3"/>
        <v>0.42614327925953432</v>
      </c>
      <c r="J25" s="36" t="str">
        <f t="shared" si="1"/>
        <v>IQI 13</v>
      </c>
      <c r="K25" s="37" t="str">
        <f t="shared" si="4"/>
        <v>Significantly Lower</v>
      </c>
      <c r="L25" s="25" t="s">
        <v>40</v>
      </c>
    </row>
    <row r="26" spans="1:12" x14ac:dyDescent="0.2">
      <c r="A26" s="1" t="s">
        <v>140</v>
      </c>
      <c r="B26" s="4" t="s">
        <v>22</v>
      </c>
      <c r="C26" s="18">
        <v>0</v>
      </c>
      <c r="D26" s="18">
        <v>0</v>
      </c>
      <c r="E26" s="18">
        <v>1.48536E-2</v>
      </c>
      <c r="F26" s="18">
        <v>1.0980000000000001</v>
      </c>
      <c r="G26" s="35">
        <f t="shared" si="0"/>
        <v>-100</v>
      </c>
      <c r="H26" s="35">
        <f t="shared" si="2"/>
        <v>0</v>
      </c>
      <c r="I26" s="35">
        <f t="shared" si="3"/>
        <v>1.3527868852458909</v>
      </c>
      <c r="J26" s="36" t="str">
        <f t="shared" si="1"/>
        <v>IQI 14</v>
      </c>
      <c r="K26" s="37" t="str">
        <f t="shared" si="4"/>
        <v>Significantly Lower</v>
      </c>
      <c r="L26" s="25" t="s">
        <v>40</v>
      </c>
    </row>
    <row r="27" spans="1:12" x14ac:dyDescent="0.2">
      <c r="A27" s="1" t="s">
        <v>141</v>
      </c>
      <c r="B27" s="4" t="s">
        <v>23</v>
      </c>
      <c r="C27" s="18">
        <v>0</v>
      </c>
      <c r="D27" s="18">
        <v>0</v>
      </c>
      <c r="E27" s="18">
        <v>6.1161600000000003E-2</v>
      </c>
      <c r="F27" s="18">
        <v>58.783000000000001</v>
      </c>
      <c r="G27" s="35">
        <f t="shared" si="0"/>
        <v>-100</v>
      </c>
      <c r="H27" s="35">
        <f t="shared" si="2"/>
        <v>0</v>
      </c>
      <c r="I27" s="35">
        <f t="shared" si="3"/>
        <v>0.10404640797509046</v>
      </c>
      <c r="J27" s="36" t="str">
        <f t="shared" si="1"/>
        <v>IQI 15</v>
      </c>
      <c r="K27" s="37" t="str">
        <f t="shared" si="4"/>
        <v>Significantly Lower</v>
      </c>
      <c r="L27" s="25" t="s">
        <v>40</v>
      </c>
    </row>
    <row r="28" spans="1:12" x14ac:dyDescent="0.2">
      <c r="A28" s="1" t="s">
        <v>142</v>
      </c>
      <c r="B28" s="4" t="s">
        <v>84</v>
      </c>
      <c r="C28" s="18">
        <v>0</v>
      </c>
      <c r="D28" s="18">
        <v>0</v>
      </c>
      <c r="E28" s="18">
        <v>1.73928E-2</v>
      </c>
      <c r="F28" s="16">
        <v>31.98</v>
      </c>
      <c r="G28" s="35">
        <f t="shared" si="0"/>
        <v>-100</v>
      </c>
      <c r="H28" s="35">
        <f t="shared" si="2"/>
        <v>0</v>
      </c>
      <c r="I28" s="35">
        <f t="shared" si="3"/>
        <v>5.4386491557224304E-2</v>
      </c>
      <c r="J28" s="36" t="str">
        <f t="shared" si="1"/>
        <v>IQI 16</v>
      </c>
      <c r="K28" s="37" t="str">
        <f t="shared" si="4"/>
        <v>Significantly Lower</v>
      </c>
      <c r="L28" s="25" t="s">
        <v>40</v>
      </c>
    </row>
    <row r="29" spans="1:12" x14ac:dyDescent="0.2">
      <c r="A29" s="1" t="s">
        <v>143</v>
      </c>
      <c r="B29" s="4" t="s">
        <v>71</v>
      </c>
      <c r="C29" s="18">
        <v>0</v>
      </c>
      <c r="D29" s="18">
        <v>0</v>
      </c>
      <c r="E29" s="18">
        <v>6.0121300000000003E-2</v>
      </c>
      <c r="F29" s="16">
        <v>83.391999999999996</v>
      </c>
      <c r="G29" s="35">
        <f t="shared" si="0"/>
        <v>-100</v>
      </c>
      <c r="H29" s="35">
        <f t="shared" si="2"/>
        <v>0</v>
      </c>
      <c r="I29" s="35">
        <f t="shared" si="3"/>
        <v>7.2094805257108874E-2</v>
      </c>
      <c r="J29" s="36" t="str">
        <f t="shared" si="1"/>
        <v>IQI 17</v>
      </c>
      <c r="K29" s="37" t="str">
        <f t="shared" si="4"/>
        <v>Significantly Lower</v>
      </c>
      <c r="L29" s="25" t="s">
        <v>40</v>
      </c>
    </row>
    <row r="30" spans="1:12" x14ac:dyDescent="0.2">
      <c r="A30" s="1" t="s">
        <v>144</v>
      </c>
      <c r="B30" s="4" t="s">
        <v>24</v>
      </c>
      <c r="C30" s="18">
        <v>0</v>
      </c>
      <c r="D30" s="18">
        <v>0</v>
      </c>
      <c r="E30" s="18">
        <v>3.1223500000000001E-2</v>
      </c>
      <c r="F30" s="16">
        <v>22.413</v>
      </c>
      <c r="G30" s="35">
        <f t="shared" si="0"/>
        <v>-100</v>
      </c>
      <c r="H30" s="35">
        <f t="shared" si="2"/>
        <v>0</v>
      </c>
      <c r="I30" s="35">
        <f t="shared" si="3"/>
        <v>0.13930977557666324</v>
      </c>
      <c r="J30" s="36" t="str">
        <f t="shared" si="1"/>
        <v>IQI 18</v>
      </c>
      <c r="K30" s="37" t="str">
        <f t="shared" si="4"/>
        <v>Significantly Lower</v>
      </c>
      <c r="L30" s="25" t="s">
        <v>40</v>
      </c>
    </row>
    <row r="31" spans="1:12" x14ac:dyDescent="0.2">
      <c r="A31" s="1" t="s">
        <v>145</v>
      </c>
      <c r="B31" s="4" t="s">
        <v>25</v>
      </c>
      <c r="C31" s="18">
        <v>0</v>
      </c>
      <c r="D31" s="18">
        <v>0</v>
      </c>
      <c r="E31" s="18">
        <v>6.3796199999999997E-2</v>
      </c>
      <c r="F31" s="16">
        <v>26.920999999999999</v>
      </c>
      <c r="G31" s="35">
        <f t="shared" si="0"/>
        <v>-100</v>
      </c>
      <c r="H31" s="35">
        <f t="shared" si="2"/>
        <v>0</v>
      </c>
      <c r="I31" s="35">
        <f t="shared" si="3"/>
        <v>0.23697559526020484</v>
      </c>
      <c r="J31" s="36" t="str">
        <f t="shared" si="1"/>
        <v>IQI 19</v>
      </c>
      <c r="K31" s="37" t="str">
        <f t="shared" si="4"/>
        <v>Significantly Lower</v>
      </c>
      <c r="L31" s="25" t="s">
        <v>40</v>
      </c>
    </row>
    <row r="32" spans="1:12" x14ac:dyDescent="0.2">
      <c r="A32" s="1" t="s">
        <v>146</v>
      </c>
      <c r="B32" s="4" t="s">
        <v>26</v>
      </c>
      <c r="C32" s="18">
        <v>0</v>
      </c>
      <c r="D32" s="18">
        <v>0</v>
      </c>
      <c r="E32" s="18">
        <v>3.1304600000000002E-2</v>
      </c>
      <c r="F32" s="16">
        <v>38.106999999999999</v>
      </c>
      <c r="G32" s="35">
        <f t="shared" si="0"/>
        <v>-100</v>
      </c>
      <c r="H32" s="35">
        <f t="shared" si="2"/>
        <v>0</v>
      </c>
      <c r="I32" s="35">
        <f t="shared" si="3"/>
        <v>8.2149211430973423E-2</v>
      </c>
      <c r="J32" s="35" t="str">
        <f t="shared" si="1"/>
        <v>IQI 20</v>
      </c>
      <c r="K32" s="37" t="str">
        <f t="shared" si="4"/>
        <v>Significantly Lower</v>
      </c>
      <c r="L32" s="25" t="s">
        <v>40</v>
      </c>
    </row>
    <row r="33" spans="1:12" x14ac:dyDescent="0.2">
      <c r="A33" s="1" t="s">
        <v>147</v>
      </c>
      <c r="B33" s="1" t="s">
        <v>27</v>
      </c>
      <c r="C33" s="19">
        <v>0.238506</v>
      </c>
      <c r="D33" s="19">
        <v>0.2209536</v>
      </c>
      <c r="E33" s="19">
        <v>0.2561676</v>
      </c>
      <c r="F33" s="16">
        <v>300.97399999999999</v>
      </c>
      <c r="G33" s="35">
        <f t="shared" si="0"/>
        <v>-99.920755281187084</v>
      </c>
      <c r="H33" s="35">
        <f t="shared" si="2"/>
        <v>5.8318658754643593E-3</v>
      </c>
      <c r="I33" s="35">
        <f t="shared" si="3"/>
        <v>5.8681480792444063E-3</v>
      </c>
      <c r="J33" s="35" t="str">
        <f t="shared" si="1"/>
        <v>IQI 21</v>
      </c>
      <c r="K33" s="37" t="str">
        <f t="shared" si="4"/>
        <v>Significantly Lower</v>
      </c>
      <c r="L33" s="25" t="s">
        <v>40</v>
      </c>
    </row>
    <row r="34" spans="1:12" x14ac:dyDescent="0.2">
      <c r="A34" s="1" t="s">
        <v>148</v>
      </c>
      <c r="B34" s="1" t="s">
        <v>28</v>
      </c>
      <c r="C34" s="19">
        <v>0.24645890000000001</v>
      </c>
      <c r="D34" s="19">
        <v>0.20150219999999999</v>
      </c>
      <c r="E34" s="19">
        <v>0.2914156</v>
      </c>
      <c r="F34" s="16">
        <v>96.143000000000001</v>
      </c>
      <c r="G34" s="35">
        <f t="shared" si="0"/>
        <v>-99.743653828151821</v>
      </c>
      <c r="H34" s="35">
        <f t="shared" si="2"/>
        <v>4.6760242555350828E-2</v>
      </c>
      <c r="I34" s="35">
        <f t="shared" si="3"/>
        <v>4.6760242555365039E-2</v>
      </c>
      <c r="J34" s="35" t="str">
        <f t="shared" si="1"/>
        <v>IQI 22</v>
      </c>
      <c r="K34" s="37" t="str">
        <f t="shared" si="4"/>
        <v>Significantly Lower</v>
      </c>
      <c r="L34" s="25" t="s">
        <v>40</v>
      </c>
    </row>
    <row r="35" spans="1:12" x14ac:dyDescent="0.2">
      <c r="A35" s="1" t="s">
        <v>149</v>
      </c>
      <c r="B35" s="1" t="s">
        <v>29</v>
      </c>
      <c r="C35" s="19">
        <v>0.84931509999999999</v>
      </c>
      <c r="D35" s="19">
        <v>0.76724890000000001</v>
      </c>
      <c r="E35" s="19">
        <v>0.93138120000000002</v>
      </c>
      <c r="F35" s="16">
        <v>857.87400000000002</v>
      </c>
      <c r="G35" s="35">
        <f t="shared" si="0"/>
        <v>-99.900997687306059</v>
      </c>
      <c r="H35" s="35">
        <f t="shared" si="2"/>
        <v>9.5662300058023675E-3</v>
      </c>
      <c r="I35" s="35">
        <f t="shared" si="3"/>
        <v>9.566218349092992E-3</v>
      </c>
      <c r="J35" s="35" t="str">
        <f t="shared" si="1"/>
        <v>IQI 23</v>
      </c>
      <c r="K35" s="37" t="str">
        <f t="shared" si="4"/>
        <v>Significantly Lower</v>
      </c>
      <c r="L35" s="25" t="s">
        <v>40</v>
      </c>
    </row>
    <row r="36" spans="1:12" x14ac:dyDescent="0.2">
      <c r="A36" s="1" t="s">
        <v>150</v>
      </c>
      <c r="B36" s="1" t="s">
        <v>30</v>
      </c>
      <c r="C36" s="19">
        <v>0</v>
      </c>
      <c r="D36" s="19">
        <v>0</v>
      </c>
      <c r="E36" s="19">
        <v>0</v>
      </c>
      <c r="F36" s="16">
        <v>9.5549999999999997</v>
      </c>
      <c r="G36" s="35">
        <f t="shared" si="0"/>
        <v>-100</v>
      </c>
      <c r="H36" s="35">
        <f t="shared" si="2"/>
        <v>0</v>
      </c>
      <c r="I36" s="35">
        <f t="shared" si="3"/>
        <v>0</v>
      </c>
      <c r="J36" s="35" t="str">
        <f t="shared" si="1"/>
        <v>IQI 24</v>
      </c>
      <c r="K36" s="37" t="str">
        <f t="shared" si="4"/>
        <v>Significantly Lower</v>
      </c>
      <c r="L36" s="25" t="s">
        <v>40</v>
      </c>
    </row>
    <row r="37" spans="1:12" x14ac:dyDescent="0.2">
      <c r="A37" s="1" t="s">
        <v>151</v>
      </c>
      <c r="B37" s="1" t="s">
        <v>31</v>
      </c>
      <c r="C37" s="19"/>
      <c r="D37" s="19"/>
      <c r="E37" s="19"/>
      <c r="F37" s="16">
        <v>13.696999999999999</v>
      </c>
      <c r="G37" s="35" t="str">
        <f t="shared" si="0"/>
        <v/>
      </c>
      <c r="H37" s="35" t="str">
        <f t="shared" si="2"/>
        <v/>
      </c>
      <c r="I37" s="35" t="str">
        <f t="shared" si="3"/>
        <v/>
      </c>
      <c r="J37" s="35" t="str">
        <f t="shared" si="1"/>
        <v/>
      </c>
      <c r="K37" s="37" t="str">
        <f t="shared" si="4"/>
        <v/>
      </c>
      <c r="L37" s="25" t="s">
        <v>40</v>
      </c>
    </row>
    <row r="38" spans="1:12" x14ac:dyDescent="0.2">
      <c r="A38" s="1" t="s">
        <v>152</v>
      </c>
      <c r="B38" s="43" t="s">
        <v>72</v>
      </c>
      <c r="C38" s="19">
        <v>0</v>
      </c>
      <c r="D38" s="19">
        <v>0</v>
      </c>
      <c r="E38" s="19">
        <v>6.7429299999999998E-2</v>
      </c>
      <c r="F38" s="16">
        <v>61.276000000000003</v>
      </c>
      <c r="G38" s="35">
        <f t="shared" si="0"/>
        <v>-100</v>
      </c>
      <c r="H38" s="35">
        <f t="shared" si="2"/>
        <v>0</v>
      </c>
      <c r="I38" s="35">
        <f t="shared" si="3"/>
        <v>0.11004194137998979</v>
      </c>
      <c r="J38" s="35" t="str">
        <f t="shared" si="1"/>
        <v>IQI 32</v>
      </c>
      <c r="K38" s="37" t="str">
        <f t="shared" si="4"/>
        <v>Significantly Lower</v>
      </c>
      <c r="L38" s="25" t="s">
        <v>40</v>
      </c>
    </row>
    <row r="39" spans="1:12" x14ac:dyDescent="0.2">
      <c r="A39" s="1" t="s">
        <v>153</v>
      </c>
      <c r="B39" s="1" t="s">
        <v>32</v>
      </c>
      <c r="C39" s="19">
        <v>0.22374430000000001</v>
      </c>
      <c r="D39" s="19">
        <v>0.1847144</v>
      </c>
      <c r="E39" s="19">
        <v>0.26277420000000001</v>
      </c>
      <c r="F39" s="16">
        <v>95.456000000000003</v>
      </c>
      <c r="G39" s="35">
        <f t="shared" si="0"/>
        <v>-99.765604781260464</v>
      </c>
      <c r="H39" s="35">
        <f t="shared" si="2"/>
        <v>4.088784361383091E-2</v>
      </c>
      <c r="I39" s="35">
        <f t="shared" si="3"/>
        <v>4.0887843613788277E-2</v>
      </c>
      <c r="J39" s="35" t="str">
        <f t="shared" si="1"/>
        <v>IQI 34</v>
      </c>
      <c r="K39" s="37" t="str">
        <f t="shared" si="4"/>
        <v>Significantly Lower</v>
      </c>
      <c r="L39" s="25" t="s">
        <v>40</v>
      </c>
    </row>
    <row r="40" spans="1:12" ht="15.75" x14ac:dyDescent="0.25">
      <c r="C40" s="29" t="s">
        <v>66</v>
      </c>
      <c r="K40" s="15"/>
    </row>
    <row r="41" spans="1:12" ht="15.75" x14ac:dyDescent="0.25">
      <c r="C41" s="29"/>
      <c r="K41" s="15"/>
    </row>
    <row r="42" spans="1:12" ht="12" customHeight="1" x14ac:dyDescent="0.2"/>
    <row r="43" spans="1:12" ht="15.75" x14ac:dyDescent="0.25">
      <c r="B43" s="5" t="s">
        <v>109</v>
      </c>
    </row>
    <row r="48" spans="1:12" ht="23.25" x14ac:dyDescent="0.35">
      <c r="K48" s="28"/>
    </row>
    <row r="71" spans="2:2" ht="15.75" x14ac:dyDescent="0.25">
      <c r="B71" s="29"/>
    </row>
  </sheetData>
  <sheetProtection selectLockedCells="1"/>
  <customSheetViews>
    <customSheetView guid="{BB827016-8131-4EFA-A526-0AACD5E20E98}">
      <selection activeCell="I44" sqref="I44"/>
      <rowBreaks count="1" manualBreakCount="1">
        <brk id="42" max="16383" man="1"/>
      </rowBreaks>
      <pageMargins left="0.7" right="0.7" top="0.75" bottom="0.75" header="0.3" footer="0.3"/>
      <pageSetup scale="61" orientation="landscape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3">
    <mergeCell ref="C13:F13"/>
    <mergeCell ref="G13:K13"/>
    <mergeCell ref="J2:M8"/>
  </mergeCells>
  <phoneticPr fontId="5" type="noConversion"/>
  <pageMargins left="0.75" right="0.75" top="1" bottom="1" header="0.5" footer="0.5"/>
  <pageSetup scale="61" orientation="landscape"/>
  <headerFooter alignWithMargins="0">
    <oddHeader>&amp;R&amp;8AHRQ Quality Indicators Toolkit</oddHeader>
    <oddFooter>&amp;L&amp;8Prepared by RAND and UHC for AHRQ&amp;R&amp;8Tool B.3a</oddFooter>
  </headerFooter>
  <rowBreaks count="1" manualBreakCount="1">
    <brk id="4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workbookViewId="0">
      <selection activeCell="P18" sqref="P18"/>
    </sheetView>
  </sheetViews>
  <sheetFormatPr defaultColWidth="8.85546875" defaultRowHeight="12.75" x14ac:dyDescent="0.2"/>
  <cols>
    <col min="1" max="1" width="7.28515625" customWidth="1"/>
    <col min="2" max="2" width="54.85546875" customWidth="1"/>
    <col min="3" max="3" width="10" bestFit="1" customWidth="1"/>
    <col min="4" max="4" width="14.42578125" customWidth="1"/>
    <col min="5" max="5" width="13.28515625" customWidth="1"/>
    <col min="6" max="6" width="13" customWidth="1"/>
    <col min="7" max="7" width="11" customWidth="1"/>
    <col min="8" max="10" width="11.140625" customWidth="1"/>
    <col min="11" max="11" width="32.140625" bestFit="1" customWidth="1"/>
    <col min="17" max="17" width="41" bestFit="1" customWidth="1"/>
  </cols>
  <sheetData>
    <row r="2" spans="1:13" x14ac:dyDescent="0.2">
      <c r="A2" s="31" t="s">
        <v>67</v>
      </c>
      <c r="B2" s="31"/>
      <c r="C2" s="26"/>
      <c r="D2" s="31"/>
      <c r="E2" s="31"/>
      <c r="F2" s="31"/>
      <c r="G2" s="31"/>
      <c r="H2" s="31"/>
      <c r="J2" s="50" t="s">
        <v>172</v>
      </c>
      <c r="K2" s="51"/>
      <c r="L2" s="51"/>
      <c r="M2" s="52"/>
    </row>
    <row r="3" spans="1:13" x14ac:dyDescent="0.2">
      <c r="A3" s="31" t="s">
        <v>68</v>
      </c>
      <c r="B3" s="31"/>
      <c r="C3" s="26"/>
      <c r="D3" s="31"/>
      <c r="E3" s="31"/>
      <c r="F3" s="31"/>
      <c r="G3" s="31"/>
      <c r="H3" s="31"/>
      <c r="J3" s="53"/>
      <c r="K3" s="54"/>
      <c r="L3" s="54"/>
      <c r="M3" s="55"/>
    </row>
    <row r="4" spans="1:13" x14ac:dyDescent="0.2">
      <c r="A4" s="26" t="s">
        <v>70</v>
      </c>
      <c r="B4" s="31"/>
      <c r="C4" s="42"/>
      <c r="D4" s="31"/>
      <c r="E4" s="31"/>
      <c r="F4" s="31"/>
      <c r="G4" s="31"/>
      <c r="H4" s="31"/>
      <c r="J4" s="53"/>
      <c r="K4" s="54"/>
      <c r="L4" s="54"/>
      <c r="M4" s="55"/>
    </row>
    <row r="5" spans="1:13" x14ac:dyDescent="0.2">
      <c r="A5" s="31"/>
      <c r="B5" s="31"/>
      <c r="C5" s="26"/>
      <c r="D5" s="31"/>
      <c r="E5" s="31"/>
      <c r="F5" s="31"/>
      <c r="G5" s="31"/>
      <c r="H5" s="31"/>
      <c r="J5" s="53"/>
      <c r="K5" s="54"/>
      <c r="L5" s="54"/>
      <c r="M5" s="55"/>
    </row>
    <row r="6" spans="1:13" x14ac:dyDescent="0.2">
      <c r="A6" s="26" t="s">
        <v>86</v>
      </c>
      <c r="B6" s="31"/>
      <c r="C6" s="26"/>
      <c r="D6" s="31"/>
      <c r="E6" s="31"/>
      <c r="F6" s="31"/>
      <c r="G6" s="31"/>
      <c r="H6" s="31"/>
      <c r="J6" s="53"/>
      <c r="K6" s="54"/>
      <c r="L6" s="54"/>
      <c r="M6" s="55"/>
    </row>
    <row r="7" spans="1:13" x14ac:dyDescent="0.2">
      <c r="A7" s="31" t="s">
        <v>50</v>
      </c>
      <c r="B7" s="31"/>
      <c r="C7" s="26"/>
      <c r="D7" s="31"/>
      <c r="E7" s="31"/>
      <c r="F7" s="31"/>
      <c r="G7" s="31"/>
      <c r="H7" s="31"/>
      <c r="J7" s="53"/>
      <c r="K7" s="54"/>
      <c r="L7" s="54"/>
      <c r="M7" s="55"/>
    </row>
    <row r="8" spans="1:13" x14ac:dyDescent="0.2">
      <c r="A8" s="26" t="s">
        <v>69</v>
      </c>
      <c r="B8" s="31"/>
      <c r="C8" s="26"/>
      <c r="D8" s="31"/>
      <c r="E8" s="31"/>
      <c r="F8" s="31"/>
      <c r="G8" s="31"/>
      <c r="H8" s="31"/>
      <c r="J8" s="56"/>
      <c r="K8" s="57"/>
      <c r="L8" s="57"/>
      <c r="M8" s="58"/>
    </row>
    <row r="9" spans="1:13" x14ac:dyDescent="0.2">
      <c r="A9" s="31"/>
      <c r="B9" s="31"/>
      <c r="C9" s="26"/>
      <c r="D9" s="31"/>
      <c r="E9" s="31"/>
      <c r="F9" s="31"/>
      <c r="G9" s="31"/>
      <c r="H9" s="31"/>
    </row>
    <row r="10" spans="1:13" ht="14.25" x14ac:dyDescent="0.2">
      <c r="A10" s="46" t="s">
        <v>111</v>
      </c>
      <c r="B10" s="31"/>
      <c r="C10" s="26"/>
      <c r="D10" s="26"/>
      <c r="E10" s="26"/>
      <c r="F10" s="26"/>
      <c r="G10" s="27"/>
      <c r="H10" s="27"/>
    </row>
    <row r="11" spans="1:13" ht="14.25" x14ac:dyDescent="0.2">
      <c r="A11" s="46" t="s">
        <v>114</v>
      </c>
      <c r="B11" s="31"/>
      <c r="C11" s="26"/>
      <c r="D11" s="26"/>
      <c r="E11" s="26"/>
      <c r="F11" s="26"/>
      <c r="G11" s="27"/>
      <c r="H11" s="27"/>
    </row>
    <row r="12" spans="1:13" s="31" customFormat="1" ht="13.5" customHeight="1" x14ac:dyDescent="0.2">
      <c r="A12" s="32"/>
    </row>
    <row r="13" spans="1:13" ht="18" x14ac:dyDescent="0.25">
      <c r="A13" s="1"/>
      <c r="B13" s="1"/>
      <c r="C13" s="48" t="s">
        <v>43</v>
      </c>
      <c r="D13" s="48"/>
      <c r="E13" s="48"/>
      <c r="F13" s="48"/>
      <c r="G13" s="49" t="s">
        <v>44</v>
      </c>
      <c r="H13" s="49"/>
      <c r="I13" s="49"/>
      <c r="J13" s="49"/>
      <c r="K13" s="49"/>
      <c r="L13" s="44" t="s">
        <v>107</v>
      </c>
    </row>
    <row r="14" spans="1:13" ht="63.75" x14ac:dyDescent="0.2">
      <c r="A14" s="1"/>
      <c r="B14" s="2" t="s">
        <v>11</v>
      </c>
      <c r="C14" s="22" t="s">
        <v>60</v>
      </c>
      <c r="D14" s="23" t="s">
        <v>61</v>
      </c>
      <c r="E14" s="23" t="s">
        <v>62</v>
      </c>
      <c r="F14" s="24" t="s">
        <v>108</v>
      </c>
      <c r="G14" s="33" t="s">
        <v>38</v>
      </c>
      <c r="H14" s="33" t="s">
        <v>41</v>
      </c>
      <c r="I14" s="33" t="s">
        <v>42</v>
      </c>
      <c r="J14" s="34" t="s">
        <v>33</v>
      </c>
      <c r="K14" s="33" t="s">
        <v>115</v>
      </c>
    </row>
    <row r="15" spans="1:13" x14ac:dyDescent="0.2">
      <c r="A15" t="s">
        <v>118</v>
      </c>
      <c r="B15" t="s">
        <v>87</v>
      </c>
      <c r="C15" s="16"/>
      <c r="D15" s="16"/>
      <c r="E15" s="16"/>
      <c r="F15" s="16"/>
      <c r="G15" s="35"/>
      <c r="H15" s="35" t="str">
        <f t="shared" ref="H15:H29" si="0">IF(D15="", "", (((D15-F15)/F15)*100))</f>
        <v/>
      </c>
      <c r="I15" s="35" t="str">
        <f t="shared" ref="I15:I29" si="1">IF(E15="", "", (((E15-F15)/F15)*100))</f>
        <v/>
      </c>
      <c r="J15" s="36"/>
      <c r="K15" s="37"/>
      <c r="L15" s="44">
        <v>0</v>
      </c>
    </row>
    <row r="16" spans="1:13" x14ac:dyDescent="0.2">
      <c r="A16" t="s">
        <v>119</v>
      </c>
      <c r="B16" t="s">
        <v>88</v>
      </c>
      <c r="C16" s="18">
        <v>0</v>
      </c>
      <c r="D16" s="18">
        <v>0</v>
      </c>
      <c r="E16" s="17">
        <v>5.2260999999999996E-4</v>
      </c>
      <c r="F16" s="16">
        <v>2.47E-3</v>
      </c>
      <c r="G16" s="35">
        <f>IF(C16="", "", ((C16-F16)/F16)*100)</f>
        <v>-100</v>
      </c>
      <c r="H16" s="35">
        <f t="shared" si="0"/>
        <v>-100</v>
      </c>
      <c r="I16" s="35">
        <f t="shared" si="1"/>
        <v>-78.841700404858301</v>
      </c>
      <c r="J16" s="36" t="str">
        <f>IF(C16="", "", A16)</f>
        <v>NQI 02</v>
      </c>
      <c r="K16" s="37" t="str">
        <f>IF(D16="","",(IF(F16&lt;D16,"Statistically Higher",IF(F16&gt;E16,"Statistically Lower","No Statistically Significant Difference"))))</f>
        <v>Statistically Lower</v>
      </c>
      <c r="L16" s="44">
        <v>0</v>
      </c>
    </row>
    <row r="17" spans="1:12" x14ac:dyDescent="0.2">
      <c r="A17" t="s">
        <v>120</v>
      </c>
      <c r="B17" t="s">
        <v>89</v>
      </c>
      <c r="C17" s="18">
        <v>4.0373600000000003E-2</v>
      </c>
      <c r="D17" s="18">
        <v>2.62083E-2</v>
      </c>
      <c r="E17" s="18">
        <v>5.4538999999999997E-2</v>
      </c>
      <c r="F17" s="16">
        <v>3.773E-2</v>
      </c>
      <c r="G17" s="35">
        <f>IF(C17="", "", ((C17-F17)/F17)*100)</f>
        <v>7.0066260270341978</v>
      </c>
      <c r="H17" s="35">
        <f t="shared" si="0"/>
        <v>-30.53723827193215</v>
      </c>
      <c r="I17" s="35">
        <f t="shared" si="1"/>
        <v>44.550755367081891</v>
      </c>
      <c r="J17" s="36" t="str">
        <f>IF(C17="", "", A17)</f>
        <v>NQI 03</v>
      </c>
      <c r="K17" s="37" t="str">
        <f>IF(D17="","",(IF(F17&lt;D17,"Statistically Higher",IF(F17&gt;E17,"Statistically Lower","No Statistically Significant Difference"))))</f>
        <v>No Statistically Significant Difference</v>
      </c>
      <c r="L17" s="44">
        <v>0</v>
      </c>
    </row>
    <row r="18" spans="1:12" x14ac:dyDescent="0.2">
      <c r="A18" t="s">
        <v>121</v>
      </c>
      <c r="B18" t="s">
        <v>90</v>
      </c>
      <c r="C18" s="18">
        <v>2.9710000000000001E-4</v>
      </c>
      <c r="D18" s="18">
        <v>0</v>
      </c>
      <c r="E18" s="18">
        <v>1.0748000000000001E-3</v>
      </c>
      <c r="F18" s="18">
        <v>5.6999999999999998E-4</v>
      </c>
      <c r="G18" s="35">
        <f>IF(C18="", "", ((C18-F18)/F18)*100)</f>
        <v>-47.877192982456137</v>
      </c>
      <c r="H18" s="35">
        <f t="shared" si="0"/>
        <v>-100</v>
      </c>
      <c r="I18" s="35">
        <f t="shared" si="1"/>
        <v>88.561403508771946</v>
      </c>
      <c r="J18" s="36" t="str">
        <f>IF(C18="", "", A18)</f>
        <v>PDI 01</v>
      </c>
      <c r="K18" s="37" t="str">
        <f>IF(D18="","",(IF(F18&lt;D18,"Statistically Higher",IF(F18&gt;E18,"Statistically Lower","No Statistically Significant Difference"))))</f>
        <v>No Statistically Significant Difference</v>
      </c>
      <c r="L18" s="44">
        <v>0</v>
      </c>
    </row>
    <row r="19" spans="1:12" x14ac:dyDescent="0.2">
      <c r="A19" t="s">
        <v>122</v>
      </c>
      <c r="B19" t="s">
        <v>91</v>
      </c>
      <c r="C19" s="18"/>
      <c r="D19" s="18"/>
      <c r="E19" s="18"/>
      <c r="F19" s="18"/>
      <c r="G19" s="35"/>
      <c r="H19" s="35" t="str">
        <f t="shared" si="0"/>
        <v/>
      </c>
      <c r="I19" s="35" t="str">
        <f t="shared" si="1"/>
        <v/>
      </c>
      <c r="J19" s="36"/>
      <c r="K19" s="37"/>
      <c r="L19" s="44">
        <v>0</v>
      </c>
    </row>
    <row r="20" spans="1:12" x14ac:dyDescent="0.2">
      <c r="A20" t="s">
        <v>123</v>
      </c>
      <c r="B20" t="s">
        <v>92</v>
      </c>
      <c r="C20" s="18"/>
      <c r="D20" s="18"/>
      <c r="E20" s="18"/>
      <c r="F20" s="18"/>
      <c r="G20" s="35" t="str">
        <f t="shared" ref="G20:G29" si="2">IF(C20="", "", ((C20-F20)/F20)*100)</f>
        <v/>
      </c>
      <c r="H20" s="35" t="str">
        <f t="shared" si="0"/>
        <v/>
      </c>
      <c r="I20" s="35" t="str">
        <f t="shared" si="1"/>
        <v/>
      </c>
      <c r="J20" s="36" t="str">
        <f t="shared" ref="J20:J29" si="3">IF(C20="", "", A20)</f>
        <v/>
      </c>
      <c r="K20" s="37" t="str">
        <f t="shared" ref="K20:K29" si="4">IF(D20="","",(IF(F20&lt;D20,"Statistically Higher",IF(F20&gt;E20,"Statistically Lower","No Statistically Significant Difference"))))</f>
        <v/>
      </c>
      <c r="L20" s="44">
        <v>0</v>
      </c>
    </row>
    <row r="21" spans="1:12" x14ac:dyDescent="0.2">
      <c r="A21" t="s">
        <v>124</v>
      </c>
      <c r="B21" t="s">
        <v>93</v>
      </c>
      <c r="C21" s="18">
        <v>0</v>
      </c>
      <c r="D21" s="18">
        <v>0</v>
      </c>
      <c r="E21" s="18">
        <v>4.0959999999999998E-4</v>
      </c>
      <c r="F21" s="18">
        <v>1.4999999999999999E-4</v>
      </c>
      <c r="G21" s="35">
        <f t="shared" si="2"/>
        <v>-100</v>
      </c>
      <c r="H21" s="35">
        <f t="shared" si="0"/>
        <v>-100</v>
      </c>
      <c r="I21" s="35">
        <f t="shared" si="1"/>
        <v>173.06666666666669</v>
      </c>
      <c r="J21" s="36" t="str">
        <f t="shared" si="3"/>
        <v>PDI 05</v>
      </c>
      <c r="K21" s="37" t="str">
        <f t="shared" si="4"/>
        <v>No Statistically Significant Difference</v>
      </c>
      <c r="L21" s="44">
        <v>0</v>
      </c>
    </row>
    <row r="22" spans="1:12" x14ac:dyDescent="0.2">
      <c r="A22" t="s">
        <v>125</v>
      </c>
      <c r="B22" t="s">
        <v>94</v>
      </c>
      <c r="C22" s="18">
        <v>0</v>
      </c>
      <c r="D22" s="18">
        <v>0</v>
      </c>
      <c r="E22" s="18">
        <v>0.17626700000000001</v>
      </c>
      <c r="F22" s="18">
        <v>4.0910000000000002E-2</v>
      </c>
      <c r="G22" s="35">
        <f t="shared" si="2"/>
        <v>-100</v>
      </c>
      <c r="H22" s="35">
        <f t="shared" si="0"/>
        <v>-100</v>
      </c>
      <c r="I22" s="35">
        <f t="shared" si="1"/>
        <v>330.86531410413102</v>
      </c>
      <c r="J22" s="36" t="str">
        <f t="shared" si="3"/>
        <v>PDI 06</v>
      </c>
      <c r="K22" s="37" t="str">
        <f t="shared" si="4"/>
        <v>No Statistically Significant Difference</v>
      </c>
      <c r="L22" s="44">
        <v>0</v>
      </c>
    </row>
    <row r="23" spans="1:12" x14ac:dyDescent="0.2">
      <c r="A23" t="s">
        <v>126</v>
      </c>
      <c r="B23" t="s">
        <v>95</v>
      </c>
      <c r="C23" s="18"/>
      <c r="D23" s="18"/>
      <c r="E23" s="18"/>
      <c r="F23" s="18"/>
      <c r="G23" s="35" t="str">
        <f t="shared" si="2"/>
        <v/>
      </c>
      <c r="H23" s="35" t="str">
        <f t="shared" si="0"/>
        <v/>
      </c>
      <c r="I23" s="35" t="str">
        <f t="shared" si="1"/>
        <v/>
      </c>
      <c r="J23" s="36" t="str">
        <f t="shared" si="3"/>
        <v/>
      </c>
      <c r="K23" s="37" t="str">
        <f t="shared" si="4"/>
        <v/>
      </c>
      <c r="L23" s="44">
        <v>0</v>
      </c>
    </row>
    <row r="24" spans="1:12" x14ac:dyDescent="0.2">
      <c r="A24" t="s">
        <v>127</v>
      </c>
      <c r="B24" t="s">
        <v>96</v>
      </c>
      <c r="C24" s="18"/>
      <c r="D24" s="18"/>
      <c r="E24" s="18"/>
      <c r="F24" s="18">
        <v>2.48E-3</v>
      </c>
      <c r="G24" s="35" t="str">
        <f t="shared" si="2"/>
        <v/>
      </c>
      <c r="H24" s="35" t="str">
        <f t="shared" si="0"/>
        <v/>
      </c>
      <c r="I24" s="35" t="str">
        <f t="shared" si="1"/>
        <v/>
      </c>
      <c r="J24" s="36" t="str">
        <f t="shared" si="3"/>
        <v/>
      </c>
      <c r="K24" s="37" t="str">
        <f t="shared" si="4"/>
        <v/>
      </c>
      <c r="L24" s="44">
        <v>0</v>
      </c>
    </row>
    <row r="25" spans="1:12" x14ac:dyDescent="0.2">
      <c r="A25" t="s">
        <v>128</v>
      </c>
      <c r="B25" t="s">
        <v>97</v>
      </c>
      <c r="C25" s="18"/>
      <c r="D25" s="18"/>
      <c r="E25" s="18"/>
      <c r="F25" s="18">
        <v>1.132E-2</v>
      </c>
      <c r="G25" s="35" t="str">
        <f t="shared" si="2"/>
        <v/>
      </c>
      <c r="H25" s="35" t="str">
        <f t="shared" si="0"/>
        <v/>
      </c>
      <c r="I25" s="35" t="str">
        <f t="shared" si="1"/>
        <v/>
      </c>
      <c r="J25" s="36" t="str">
        <f t="shared" si="3"/>
        <v/>
      </c>
      <c r="K25" s="37" t="str">
        <f t="shared" si="4"/>
        <v/>
      </c>
      <c r="L25" s="44">
        <v>0</v>
      </c>
    </row>
    <row r="26" spans="1:12" x14ac:dyDescent="0.2">
      <c r="A26" t="s">
        <v>98</v>
      </c>
      <c r="B26" t="s">
        <v>99</v>
      </c>
      <c r="C26" s="18">
        <v>0</v>
      </c>
      <c r="D26" s="18">
        <v>0</v>
      </c>
      <c r="E26" s="18">
        <v>4.3238499999999999E-2</v>
      </c>
      <c r="F26" s="18">
        <v>1.9890000000000001E-2</v>
      </c>
      <c r="G26" s="35">
        <f t="shared" si="2"/>
        <v>-100</v>
      </c>
      <c r="H26" s="35">
        <f t="shared" si="0"/>
        <v>-100</v>
      </c>
      <c r="I26" s="35">
        <f t="shared" si="1"/>
        <v>117.3881347410759</v>
      </c>
      <c r="J26" s="36" t="str">
        <f t="shared" si="3"/>
        <v>PDI 10</v>
      </c>
      <c r="K26" s="37" t="str">
        <f t="shared" si="4"/>
        <v>No Statistically Significant Difference</v>
      </c>
      <c r="L26" s="44">
        <v>0</v>
      </c>
    </row>
    <row r="27" spans="1:12" x14ac:dyDescent="0.2">
      <c r="A27" t="s">
        <v>100</v>
      </c>
      <c r="B27" t="s">
        <v>101</v>
      </c>
      <c r="C27" s="18">
        <v>0</v>
      </c>
      <c r="D27" s="18">
        <v>0</v>
      </c>
      <c r="E27" s="18">
        <v>7.5716000000000004E-3</v>
      </c>
      <c r="F27" s="18">
        <v>9.7000000000000005E-4</v>
      </c>
      <c r="G27" s="35">
        <f t="shared" si="2"/>
        <v>-100</v>
      </c>
      <c r="H27" s="35">
        <f t="shared" si="0"/>
        <v>-100</v>
      </c>
      <c r="I27" s="35">
        <f t="shared" si="1"/>
        <v>680.57731958762884</v>
      </c>
      <c r="J27" s="36" t="str">
        <f t="shared" si="3"/>
        <v>PDI 11</v>
      </c>
      <c r="K27" s="37" t="str">
        <f t="shared" si="4"/>
        <v>No Statistically Significant Difference</v>
      </c>
      <c r="L27" s="44">
        <v>0</v>
      </c>
    </row>
    <row r="28" spans="1:12" x14ac:dyDescent="0.2">
      <c r="A28" t="s">
        <v>102</v>
      </c>
      <c r="B28" t="s">
        <v>103</v>
      </c>
      <c r="C28" s="18">
        <v>3.8020000000000003E-4</v>
      </c>
      <c r="D28" s="18">
        <v>0</v>
      </c>
      <c r="E28" s="18">
        <v>1.0654E-3</v>
      </c>
      <c r="F28" s="18">
        <v>1E-3</v>
      </c>
      <c r="G28" s="35">
        <f t="shared" si="2"/>
        <v>-61.980000000000004</v>
      </c>
      <c r="H28" s="35">
        <f t="shared" si="0"/>
        <v>-100</v>
      </c>
      <c r="I28" s="35">
        <f t="shared" si="1"/>
        <v>6.5399999999999956</v>
      </c>
      <c r="J28" s="36" t="str">
        <f t="shared" si="3"/>
        <v>PDI 12</v>
      </c>
      <c r="K28" s="37" t="str">
        <f t="shared" si="4"/>
        <v>No Statistically Significant Difference</v>
      </c>
      <c r="L28" s="44">
        <v>0</v>
      </c>
    </row>
    <row r="29" spans="1:12" x14ac:dyDescent="0.2">
      <c r="A29" t="s">
        <v>104</v>
      </c>
      <c r="B29" t="s">
        <v>105</v>
      </c>
      <c r="C29" s="18"/>
      <c r="D29" s="18"/>
      <c r="E29" s="18"/>
      <c r="F29" s="16"/>
      <c r="G29" s="35" t="str">
        <f t="shared" si="2"/>
        <v/>
      </c>
      <c r="H29" s="35" t="str">
        <f t="shared" si="0"/>
        <v/>
      </c>
      <c r="I29" s="35" t="str">
        <f t="shared" si="1"/>
        <v/>
      </c>
      <c r="J29" s="36" t="str">
        <f t="shared" si="3"/>
        <v/>
      </c>
      <c r="K29" s="37" t="str">
        <f t="shared" si="4"/>
        <v/>
      </c>
      <c r="L29" s="44">
        <v>0</v>
      </c>
    </row>
    <row r="30" spans="1:12" s="15" customFormat="1" ht="15.75" x14ac:dyDescent="0.2">
      <c r="A30" s="12"/>
      <c r="B30" s="13"/>
      <c r="C30" s="30"/>
      <c r="D30" s="14"/>
      <c r="E30" s="14"/>
      <c r="F30" s="11"/>
      <c r="G30" s="11"/>
      <c r="H30" s="11" t="str">
        <f>IF(D30="", "", (G30-((D30-F30)/F30)*100))</f>
        <v/>
      </c>
      <c r="I30" s="11" t="str">
        <f>IF(E30="", "", (((E30-F30)/F30)*100)-G30)</f>
        <v/>
      </c>
      <c r="J30" s="11"/>
      <c r="K30" s="12"/>
    </row>
    <row r="31" spans="1:12" s="15" customFormat="1" ht="15" customHeight="1" x14ac:dyDescent="0.2">
      <c r="A31" s="12"/>
      <c r="B31" s="13"/>
      <c r="C31" s="14"/>
      <c r="D31" s="14"/>
      <c r="E31" s="14"/>
      <c r="F31" s="11"/>
      <c r="G31" s="11"/>
      <c r="H31" s="11" t="str">
        <f>IF(D31="", "", (G31-((D31-F31)/F31)*100))</f>
        <v/>
      </c>
      <c r="I31" s="11" t="str">
        <f>IF(E31="", "", (((E31-F31)/F31)*100)-G31)</f>
        <v/>
      </c>
      <c r="J31" s="11"/>
      <c r="K31" s="12"/>
    </row>
    <row r="32" spans="1:12" x14ac:dyDescent="0.2">
      <c r="G32" s="10"/>
      <c r="H32" s="10"/>
      <c r="I32" s="10"/>
      <c r="J32" s="10"/>
      <c r="K32" s="10"/>
    </row>
    <row r="33" spans="2:2" ht="15.75" x14ac:dyDescent="0.25">
      <c r="B33" s="5" t="s">
        <v>110</v>
      </c>
    </row>
    <row r="41" spans="2:2" ht="15.75" x14ac:dyDescent="0.25">
      <c r="B41" s="5"/>
    </row>
  </sheetData>
  <sheetProtection selectLockedCells="1"/>
  <mergeCells count="3">
    <mergeCell ref="J2:M8"/>
    <mergeCell ref="C13:F13"/>
    <mergeCell ref="G13:K13"/>
  </mergeCells>
  <pageMargins left="0.75" right="0.75" top="1" bottom="1" header="0.5" footer="0.5"/>
  <pageSetup scale="64" fitToHeight="2" orientation="landscape"/>
  <headerFooter alignWithMargins="0">
    <oddHeader>&amp;R&amp;8AHRQ Quality Indicators Toolkit</oddHeader>
    <oddFooter>&amp;L&amp;8Prepared by RAND and UHC for AHRQ&amp;R&amp;8Tool B.3a</oddFooter>
  </headerFooter>
  <rowBreaks count="1" manualBreakCount="1">
    <brk id="3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B2:R34"/>
  <sheetViews>
    <sheetView workbookViewId="0">
      <selection activeCell="C32" sqref="C32"/>
    </sheetView>
  </sheetViews>
  <sheetFormatPr defaultColWidth="8.85546875" defaultRowHeight="12.75" x14ac:dyDescent="0.2"/>
  <cols>
    <col min="2" max="2" width="5.140625" bestFit="1" customWidth="1"/>
    <col min="3" max="3" width="29.7109375" bestFit="1" customWidth="1"/>
    <col min="4" max="4" width="15.42578125" bestFit="1" customWidth="1"/>
  </cols>
  <sheetData>
    <row r="2" spans="2:18" x14ac:dyDescent="0.2">
      <c r="F2" s="39" t="s">
        <v>45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x14ac:dyDescent="0.2">
      <c r="F3" s="39" t="s">
        <v>46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2:18" ht="18" x14ac:dyDescent="0.25">
      <c r="B4" s="1"/>
      <c r="C4" s="59" t="s">
        <v>55</v>
      </c>
      <c r="D4" s="60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x14ac:dyDescent="0.2">
      <c r="B5" s="6" t="s">
        <v>34</v>
      </c>
      <c r="C5" s="41" t="s">
        <v>57</v>
      </c>
      <c r="D5" s="41" t="s">
        <v>58</v>
      </c>
      <c r="E5" s="7"/>
      <c r="F5" s="39" t="s">
        <v>73</v>
      </c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x14ac:dyDescent="0.2">
      <c r="B6" s="8">
        <v>2006</v>
      </c>
      <c r="C6" s="9"/>
      <c r="D6" s="9"/>
      <c r="F6" s="39" t="s">
        <v>47</v>
      </c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2:18" x14ac:dyDescent="0.2">
      <c r="B7" s="8">
        <v>2007</v>
      </c>
      <c r="C7" s="9"/>
      <c r="D7" s="9"/>
    </row>
    <row r="8" spans="2:18" x14ac:dyDescent="0.2">
      <c r="B8" s="8">
        <v>2008</v>
      </c>
      <c r="C8" s="9"/>
      <c r="D8" s="9"/>
    </row>
    <row r="9" spans="2:18" x14ac:dyDescent="0.2">
      <c r="B9" s="8">
        <v>2009</v>
      </c>
      <c r="C9" s="9">
        <v>4.9136800000000001E-2</v>
      </c>
      <c r="D9" s="9">
        <v>49</v>
      </c>
    </row>
    <row r="10" spans="2:18" x14ac:dyDescent="0.2">
      <c r="B10" s="8">
        <v>2010</v>
      </c>
      <c r="C10" s="9">
        <v>3.7426899999999999E-2</v>
      </c>
      <c r="D10" s="9">
        <v>37</v>
      </c>
    </row>
    <row r="11" spans="2:18" x14ac:dyDescent="0.2">
      <c r="B11" s="8">
        <v>2011</v>
      </c>
      <c r="C11" s="9">
        <v>3.8777899999999997E-2</v>
      </c>
      <c r="D11" s="9">
        <v>38</v>
      </c>
    </row>
    <row r="12" spans="2:18" x14ac:dyDescent="0.2">
      <c r="B12" s="8">
        <v>2012</v>
      </c>
      <c r="C12" s="9">
        <v>5.2165400000000001E-2</v>
      </c>
      <c r="D12" s="9">
        <v>52</v>
      </c>
    </row>
    <row r="13" spans="2:18" x14ac:dyDescent="0.2">
      <c r="B13" s="8">
        <v>2013</v>
      </c>
      <c r="C13" s="9">
        <v>4.8023400000000001E-2</v>
      </c>
      <c r="D13" s="9">
        <v>48</v>
      </c>
    </row>
    <row r="14" spans="2:18" x14ac:dyDescent="0.2">
      <c r="B14" s="8">
        <v>2014</v>
      </c>
      <c r="C14" s="9">
        <v>3.5677800000000003E-2</v>
      </c>
      <c r="D14" s="9">
        <v>35</v>
      </c>
    </row>
    <row r="15" spans="2:18" x14ac:dyDescent="0.2">
      <c r="B15" s="8">
        <v>2015</v>
      </c>
      <c r="C15" s="9">
        <v>2.1456599999999999E-2</v>
      </c>
      <c r="D15" s="9">
        <v>21</v>
      </c>
    </row>
    <row r="16" spans="2:18" x14ac:dyDescent="0.2">
      <c r="B16" s="8">
        <v>2016</v>
      </c>
      <c r="C16" s="9"/>
      <c r="D16" s="9"/>
    </row>
    <row r="17" spans="2:4" x14ac:dyDescent="0.2">
      <c r="B17" s="68" t="s">
        <v>106</v>
      </c>
      <c r="C17" s="51"/>
      <c r="D17" s="51"/>
    </row>
    <row r="18" spans="2:4" x14ac:dyDescent="0.2">
      <c r="B18" s="54"/>
      <c r="C18" s="54"/>
      <c r="D18" s="54"/>
    </row>
    <row r="19" spans="2:4" x14ac:dyDescent="0.2">
      <c r="B19" s="54"/>
      <c r="C19" s="54"/>
      <c r="D19" s="54"/>
    </row>
    <row r="20" spans="2:4" x14ac:dyDescent="0.2">
      <c r="B20" s="54"/>
      <c r="C20" s="54"/>
      <c r="D20" s="54"/>
    </row>
    <row r="21" spans="2:4" x14ac:dyDescent="0.2">
      <c r="B21" s="54"/>
      <c r="C21" s="54"/>
      <c r="D21" s="54"/>
    </row>
    <row r="22" spans="2:4" x14ac:dyDescent="0.2">
      <c r="B22" s="54"/>
      <c r="C22" s="54"/>
      <c r="D22" s="54"/>
    </row>
    <row r="23" spans="2:4" x14ac:dyDescent="0.2">
      <c r="B23" s="54"/>
      <c r="C23" s="54"/>
      <c r="D23" s="54"/>
    </row>
    <row r="24" spans="2:4" x14ac:dyDescent="0.2">
      <c r="B24" s="54"/>
      <c r="C24" s="54"/>
      <c r="D24" s="54"/>
    </row>
    <row r="33" spans="6:6" ht="15.75" x14ac:dyDescent="0.25">
      <c r="F33" s="29" t="s">
        <v>52</v>
      </c>
    </row>
    <row r="34" spans="6:6" ht="15.75" x14ac:dyDescent="0.25">
      <c r="F34" s="29" t="s">
        <v>53</v>
      </c>
    </row>
  </sheetData>
  <customSheetViews>
    <customSheetView guid="{BB827016-8131-4EFA-A526-0AACD5E20E98}" fitToPage="1">
      <selection activeCell="E34" sqref="E34"/>
      <pageMargins left="0.7" right="0.7" top="0.75" bottom="0.75" header="0.3" footer="0.3"/>
      <pageSetup scale="65" orientation="portrait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2">
    <mergeCell ref="C4:D4"/>
    <mergeCell ref="B17:D24"/>
  </mergeCells>
  <phoneticPr fontId="5" type="noConversion"/>
  <pageMargins left="0.75" right="0.75" top="1" bottom="1" header="0.5" footer="0.5"/>
  <pageSetup scale="65" orientation="portrait" r:id="rId1"/>
  <headerFooter alignWithMargins="0">
    <oddHeader>&amp;R&amp;8AHRQ Quality Indicators Toolkit</oddHeader>
    <oddFooter>&amp;L&amp;8Prepared by RAND and UHC for AHRQ&amp;R&amp;8Tool B.3a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B1:R34"/>
  <sheetViews>
    <sheetView topLeftCell="B1" workbookViewId="0">
      <selection activeCell="C31" sqref="C31"/>
    </sheetView>
  </sheetViews>
  <sheetFormatPr defaultColWidth="8.85546875" defaultRowHeight="12.75" x14ac:dyDescent="0.2"/>
  <cols>
    <col min="2" max="2" width="5.140625" bestFit="1" customWidth="1"/>
    <col min="3" max="4" width="15.140625" customWidth="1"/>
  </cols>
  <sheetData>
    <row r="1" spans="2:18" x14ac:dyDescent="0.2"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x14ac:dyDescent="0.2">
      <c r="F2" s="39" t="s">
        <v>45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x14ac:dyDescent="0.2">
      <c r="F3" s="39" t="s">
        <v>46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2:18" x14ac:dyDescent="0.2">
      <c r="F4" s="39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ht="18" x14ac:dyDescent="0.25">
      <c r="B5" s="1"/>
      <c r="C5" s="59" t="s">
        <v>55</v>
      </c>
      <c r="D5" s="60"/>
      <c r="F5" s="39" t="s">
        <v>77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x14ac:dyDescent="0.2">
      <c r="B6" s="6" t="s">
        <v>34</v>
      </c>
      <c r="C6" s="41" t="s">
        <v>35</v>
      </c>
      <c r="D6" s="41" t="s">
        <v>36</v>
      </c>
      <c r="E6" s="7"/>
      <c r="F6" s="39" t="s">
        <v>48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2:18" x14ac:dyDescent="0.2">
      <c r="B7" s="8">
        <v>2006</v>
      </c>
      <c r="C7" s="9"/>
      <c r="D7" s="9"/>
      <c r="F7" s="39" t="s">
        <v>73</v>
      </c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2:18" x14ac:dyDescent="0.2">
      <c r="B8" s="8">
        <v>2007</v>
      </c>
      <c r="C8" s="9"/>
      <c r="D8" s="9"/>
      <c r="F8" s="39" t="s">
        <v>47</v>
      </c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2:18" x14ac:dyDescent="0.2">
      <c r="B9" s="8">
        <v>2008</v>
      </c>
      <c r="C9" s="9"/>
      <c r="D9" s="9"/>
    </row>
    <row r="10" spans="2:18" x14ac:dyDescent="0.2">
      <c r="B10" s="8">
        <v>2009</v>
      </c>
      <c r="C10" s="9">
        <v>4.9136800000000001E-2</v>
      </c>
      <c r="D10" s="9">
        <v>2.28119E-2</v>
      </c>
    </row>
    <row r="11" spans="2:18" x14ac:dyDescent="0.2">
      <c r="B11" s="8">
        <v>2010</v>
      </c>
      <c r="C11" s="9">
        <v>3.7426899999999999E-2</v>
      </c>
      <c r="D11" s="9">
        <v>2.283E-2</v>
      </c>
    </row>
    <row r="12" spans="2:18" x14ac:dyDescent="0.2">
      <c r="B12" s="8">
        <v>2011</v>
      </c>
      <c r="C12" s="9">
        <v>3.8777899999999997E-2</v>
      </c>
      <c r="D12" s="9">
        <v>2.2760900000000001E-2</v>
      </c>
    </row>
    <row r="13" spans="2:18" x14ac:dyDescent="0.2">
      <c r="B13" s="8">
        <v>2012</v>
      </c>
      <c r="C13" s="9">
        <v>5.2165400000000001E-2</v>
      </c>
      <c r="D13" s="9">
        <v>2.2509999999999999E-2</v>
      </c>
    </row>
    <row r="14" spans="2:18" x14ac:dyDescent="0.2">
      <c r="B14" s="8">
        <v>2013</v>
      </c>
      <c r="C14" s="9"/>
      <c r="D14" s="9"/>
    </row>
    <row r="15" spans="2:18" x14ac:dyDescent="0.2">
      <c r="B15" s="8">
        <v>2014</v>
      </c>
      <c r="C15" s="9"/>
      <c r="D15" s="9"/>
    </row>
    <row r="16" spans="2:18" x14ac:dyDescent="0.2">
      <c r="B16" s="8">
        <v>2015</v>
      </c>
      <c r="C16" s="9"/>
      <c r="D16" s="9"/>
    </row>
    <row r="17" spans="2:4" x14ac:dyDescent="0.2">
      <c r="B17" s="8">
        <v>2016</v>
      </c>
      <c r="C17" s="9"/>
      <c r="D17" s="9"/>
    </row>
    <row r="18" spans="2:4" ht="12.75" customHeight="1" x14ac:dyDescent="0.2">
      <c r="B18" s="68" t="s">
        <v>173</v>
      </c>
      <c r="C18" s="51"/>
      <c r="D18" s="51"/>
    </row>
    <row r="19" spans="2:4" ht="12.75" customHeight="1" x14ac:dyDescent="0.2">
      <c r="B19" s="54"/>
      <c r="C19" s="54"/>
      <c r="D19" s="54"/>
    </row>
    <row r="20" spans="2:4" ht="12.75" customHeight="1" x14ac:dyDescent="0.2">
      <c r="B20" s="54"/>
      <c r="C20" s="54"/>
      <c r="D20" s="54"/>
    </row>
    <row r="21" spans="2:4" ht="12.75" customHeight="1" x14ac:dyDescent="0.2">
      <c r="B21" s="54"/>
      <c r="C21" s="54"/>
      <c r="D21" s="54"/>
    </row>
    <row r="22" spans="2:4" ht="12.75" customHeight="1" x14ac:dyDescent="0.2">
      <c r="B22" s="54"/>
      <c r="C22" s="54"/>
      <c r="D22" s="54"/>
    </row>
    <row r="23" spans="2:4" ht="12.75" customHeight="1" x14ac:dyDescent="0.2">
      <c r="B23" s="54"/>
      <c r="C23" s="54"/>
      <c r="D23" s="54"/>
    </row>
    <row r="24" spans="2:4" ht="12.75" customHeight="1" x14ac:dyDescent="0.2">
      <c r="B24" s="54"/>
      <c r="C24" s="54"/>
      <c r="D24" s="54"/>
    </row>
    <row r="25" spans="2:4" ht="12.75" customHeight="1" x14ac:dyDescent="0.2">
      <c r="B25" s="54"/>
      <c r="C25" s="54"/>
      <c r="D25" s="54"/>
    </row>
    <row r="33" spans="6:6" ht="15.75" x14ac:dyDescent="0.25">
      <c r="F33" s="29" t="s">
        <v>52</v>
      </c>
    </row>
    <row r="34" spans="6:6" ht="15.75" x14ac:dyDescent="0.25">
      <c r="F34" s="29" t="s">
        <v>53</v>
      </c>
    </row>
  </sheetData>
  <customSheetViews>
    <customSheetView guid="{BB827016-8131-4EFA-A526-0AACD5E20E98}">
      <selection activeCell="R36" sqref="R36"/>
      <pageMargins left="0.7" right="0.7" top="0.75" bottom="0.75" header="0.3" footer="0.3"/>
      <pageSetup orientation="portrait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2">
    <mergeCell ref="C5:D5"/>
    <mergeCell ref="B18:D25"/>
  </mergeCells>
  <phoneticPr fontId="5" type="noConversion"/>
  <pageMargins left="0.75" right="0.75" top="1" bottom="1" header="0.5" footer="0.5"/>
  <pageSetup orientation="portrait"/>
  <headerFooter alignWithMargins="0">
    <oddHeader>&amp;R&amp;8AHRQ Quality Indicators Toolkit</oddHeader>
    <oddFooter>&amp;L&amp;8Prepared by RAND and UHC for AHRQ&amp;R&amp;8Tool B.3a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B2:T40"/>
  <sheetViews>
    <sheetView topLeftCell="A5" workbookViewId="0">
      <selection activeCell="D34" sqref="D34"/>
    </sheetView>
  </sheetViews>
  <sheetFormatPr defaultColWidth="8.85546875" defaultRowHeight="12.75" x14ac:dyDescent="0.2"/>
  <cols>
    <col min="2" max="2" width="5.140625" bestFit="1" customWidth="1"/>
    <col min="3" max="6" width="15.140625" customWidth="1"/>
  </cols>
  <sheetData>
    <row r="2" spans="2:20" ht="14.25" x14ac:dyDescent="0.2">
      <c r="H2" s="39" t="s">
        <v>49</v>
      </c>
      <c r="I2" s="39"/>
      <c r="J2" s="39"/>
      <c r="K2" s="39"/>
      <c r="L2" s="40"/>
      <c r="M2" s="40"/>
      <c r="N2" s="40"/>
      <c r="O2" s="40"/>
      <c r="P2" s="40"/>
      <c r="Q2" s="40"/>
      <c r="R2" s="40"/>
      <c r="S2" s="40"/>
      <c r="T2" s="39"/>
    </row>
    <row r="3" spans="2:20" ht="14.25" x14ac:dyDescent="0.2">
      <c r="H3" s="39" t="s">
        <v>56</v>
      </c>
      <c r="I3" s="39"/>
      <c r="J3" s="39"/>
      <c r="K3" s="39"/>
      <c r="L3" s="40"/>
      <c r="M3" s="40"/>
      <c r="N3" s="40"/>
      <c r="O3" s="40"/>
      <c r="P3" s="40"/>
      <c r="Q3" s="40"/>
      <c r="R3" s="40"/>
      <c r="S3" s="40"/>
      <c r="T3" s="39"/>
    </row>
    <row r="4" spans="2:20" ht="14.25" x14ac:dyDescent="0.2">
      <c r="H4" s="39"/>
      <c r="I4" s="39"/>
      <c r="J4" s="39"/>
      <c r="K4" s="39"/>
      <c r="L4" s="40"/>
      <c r="M4" s="40"/>
      <c r="N4" s="40"/>
      <c r="O4" s="40"/>
      <c r="P4" s="40"/>
      <c r="Q4" s="40"/>
      <c r="R4" s="40"/>
      <c r="S4" s="40"/>
      <c r="T4" s="39"/>
    </row>
    <row r="5" spans="2:20" ht="14.25" x14ac:dyDescent="0.2">
      <c r="H5" s="39" t="s">
        <v>74</v>
      </c>
      <c r="I5" s="39"/>
      <c r="J5" s="39"/>
      <c r="K5" s="39"/>
      <c r="L5" s="40"/>
      <c r="M5" s="40"/>
      <c r="N5" s="40"/>
      <c r="O5" s="40"/>
      <c r="P5" s="40"/>
      <c r="Q5" s="40"/>
      <c r="R5" s="40"/>
      <c r="S5" s="40"/>
      <c r="T5" s="39"/>
    </row>
    <row r="6" spans="2:20" ht="14.25" x14ac:dyDescent="0.2">
      <c r="H6" s="39" t="s">
        <v>50</v>
      </c>
      <c r="I6" s="39"/>
      <c r="J6" s="39"/>
      <c r="K6" s="39"/>
      <c r="L6" s="40"/>
      <c r="M6" s="40"/>
      <c r="N6" s="40"/>
      <c r="O6" s="40"/>
      <c r="P6" s="40"/>
      <c r="Q6" s="40"/>
      <c r="R6" s="40"/>
      <c r="S6" s="40"/>
      <c r="T6" s="39"/>
    </row>
    <row r="7" spans="2:20" ht="14.25" x14ac:dyDescent="0.2">
      <c r="H7" s="39" t="s">
        <v>75</v>
      </c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39"/>
    </row>
    <row r="8" spans="2:20" ht="18" x14ac:dyDescent="0.25">
      <c r="C8" s="59" t="s">
        <v>55</v>
      </c>
      <c r="D8" s="62"/>
      <c r="E8" s="62"/>
      <c r="F8" s="60"/>
      <c r="H8" s="39"/>
      <c r="I8" s="39"/>
      <c r="J8" s="39"/>
      <c r="K8" s="39"/>
      <c r="L8" s="40"/>
      <c r="M8" s="40"/>
      <c r="N8" s="40"/>
      <c r="O8" s="40"/>
      <c r="P8" s="40"/>
      <c r="Q8" s="40"/>
      <c r="R8" s="40"/>
      <c r="S8" s="40"/>
      <c r="T8" s="39"/>
    </row>
    <row r="9" spans="2:20" ht="14.25" x14ac:dyDescent="0.2">
      <c r="B9" s="61" t="s">
        <v>34</v>
      </c>
      <c r="C9" s="64" t="s">
        <v>60</v>
      </c>
      <c r="D9" s="63" t="s">
        <v>61</v>
      </c>
      <c r="E9" s="63" t="s">
        <v>62</v>
      </c>
      <c r="F9" s="67" t="s">
        <v>37</v>
      </c>
      <c r="H9" s="39" t="s">
        <v>51</v>
      </c>
      <c r="I9" s="39"/>
      <c r="J9" s="39"/>
      <c r="K9" s="39"/>
      <c r="L9" s="40"/>
      <c r="M9" s="40"/>
      <c r="N9" s="40"/>
      <c r="O9" s="40"/>
      <c r="P9" s="40"/>
      <c r="Q9" s="40"/>
      <c r="R9" s="40"/>
      <c r="S9" s="40"/>
      <c r="T9" s="39"/>
    </row>
    <row r="10" spans="2:20" ht="14.25" x14ac:dyDescent="0.2">
      <c r="B10" s="61"/>
      <c r="C10" s="65"/>
      <c r="D10" s="63"/>
      <c r="E10" s="63"/>
      <c r="F10" s="67"/>
      <c r="H10" s="39" t="s">
        <v>76</v>
      </c>
      <c r="I10" s="39"/>
      <c r="J10" s="39"/>
      <c r="K10" s="39"/>
      <c r="L10" s="40"/>
      <c r="M10" s="40"/>
      <c r="N10" s="40"/>
      <c r="O10" s="40"/>
      <c r="P10" s="40"/>
      <c r="Q10" s="40"/>
      <c r="R10" s="40"/>
      <c r="S10" s="40"/>
      <c r="T10" s="39"/>
    </row>
    <row r="11" spans="2:20" ht="14.25" x14ac:dyDescent="0.2">
      <c r="B11" s="61"/>
      <c r="C11" s="65"/>
      <c r="D11" s="63"/>
      <c r="E11" s="63"/>
      <c r="F11" s="67"/>
      <c r="H11" s="39"/>
      <c r="I11" s="39"/>
      <c r="J11" s="39"/>
      <c r="K11" s="39"/>
      <c r="L11" s="40"/>
      <c r="M11" s="40"/>
      <c r="N11" s="40"/>
      <c r="O11" s="40"/>
      <c r="P11" s="40"/>
      <c r="Q11" s="40"/>
      <c r="R11" s="40"/>
      <c r="S11" s="40"/>
      <c r="T11" s="39"/>
    </row>
    <row r="12" spans="2:20" ht="14.25" x14ac:dyDescent="0.2">
      <c r="B12" s="61"/>
      <c r="C12" s="66"/>
      <c r="D12" s="63"/>
      <c r="E12" s="63"/>
      <c r="F12" s="67"/>
      <c r="G12" s="7"/>
      <c r="H12" s="39" t="s">
        <v>73</v>
      </c>
      <c r="I12" s="39"/>
      <c r="J12" s="39"/>
      <c r="K12" s="39"/>
      <c r="L12" s="40"/>
      <c r="M12" s="40"/>
      <c r="N12" s="40"/>
      <c r="O12" s="40"/>
      <c r="P12" s="40"/>
      <c r="Q12" s="40"/>
      <c r="R12" s="40"/>
      <c r="S12" s="40"/>
      <c r="T12" s="39"/>
    </row>
    <row r="13" spans="2:20" ht="14.25" x14ac:dyDescent="0.2">
      <c r="B13" s="8">
        <v>2006</v>
      </c>
      <c r="C13" s="9"/>
      <c r="D13" s="9"/>
      <c r="E13" s="9"/>
      <c r="F13" s="9"/>
      <c r="H13" s="39" t="s">
        <v>47</v>
      </c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  <c r="T13" s="39"/>
    </row>
    <row r="14" spans="2:20" ht="14.25" x14ac:dyDescent="0.2">
      <c r="B14" s="8">
        <v>2007</v>
      </c>
      <c r="C14" s="9"/>
      <c r="D14" s="9"/>
      <c r="E14" s="9"/>
      <c r="F14" s="9"/>
      <c r="H14" s="39"/>
      <c r="I14" s="39"/>
      <c r="J14" s="39"/>
      <c r="K14" s="39"/>
      <c r="L14" s="40"/>
      <c r="M14" s="40"/>
      <c r="N14" s="40"/>
      <c r="O14" s="40"/>
      <c r="P14" s="40"/>
      <c r="Q14" s="40"/>
      <c r="R14" s="40"/>
      <c r="S14" s="40"/>
      <c r="T14" s="39"/>
    </row>
    <row r="15" spans="2:20" x14ac:dyDescent="0.2">
      <c r="B15" s="8">
        <v>2008</v>
      </c>
      <c r="C15" s="9"/>
      <c r="D15" s="9"/>
      <c r="E15" s="9"/>
      <c r="F15" s="9"/>
    </row>
    <row r="16" spans="2:20" x14ac:dyDescent="0.2">
      <c r="B16" s="8">
        <v>2009</v>
      </c>
      <c r="C16" s="9">
        <v>3.9735699999999999E-2</v>
      </c>
      <c r="D16" s="9">
        <v>3.1127499999999999E-2</v>
      </c>
      <c r="E16" s="9">
        <v>4.8343900000000002E-2</v>
      </c>
      <c r="F16" s="9">
        <v>3.6899300000000003E-2</v>
      </c>
    </row>
    <row r="17" spans="2:6" x14ac:dyDescent="0.2">
      <c r="B17" s="8">
        <v>2010</v>
      </c>
      <c r="C17" s="9">
        <v>3.02422E-2</v>
      </c>
      <c r="D17" s="9">
        <v>2.2170100000000002E-2</v>
      </c>
      <c r="E17" s="9">
        <v>3.83142E-2</v>
      </c>
      <c r="F17" s="9">
        <v>2.8837700000000001E-2</v>
      </c>
    </row>
    <row r="18" spans="2:6" x14ac:dyDescent="0.2">
      <c r="B18" s="8">
        <v>2011</v>
      </c>
      <c r="C18" s="9">
        <v>3.1428999999999999E-2</v>
      </c>
      <c r="D18" s="9">
        <v>2.3324000000000001E-2</v>
      </c>
      <c r="E18" s="9">
        <v>3.9534E-2</v>
      </c>
      <c r="F18" s="9">
        <v>2.9872099999999999E-2</v>
      </c>
    </row>
    <row r="19" spans="2:6" x14ac:dyDescent="0.2">
      <c r="B19" s="8">
        <v>2012</v>
      </c>
      <c r="C19" s="9">
        <v>4.2751999999999998E-2</v>
      </c>
      <c r="D19" s="9">
        <v>3.5290000000000002E-2</v>
      </c>
      <c r="E19" s="9">
        <v>5.0213000000000001E-2</v>
      </c>
      <c r="F19" s="9">
        <v>4.0235E-2</v>
      </c>
    </row>
    <row r="20" spans="2:6" x14ac:dyDescent="0.2">
      <c r="B20" s="8">
        <v>2013</v>
      </c>
      <c r="C20" s="9"/>
      <c r="D20" s="9"/>
      <c r="E20" s="9"/>
      <c r="F20" s="9"/>
    </row>
    <row r="21" spans="2:6" x14ac:dyDescent="0.2">
      <c r="B21" s="8">
        <v>2014</v>
      </c>
      <c r="C21" s="9"/>
      <c r="D21" s="9"/>
      <c r="E21" s="9"/>
      <c r="F21" s="9"/>
    </row>
    <row r="22" spans="2:6" x14ac:dyDescent="0.2">
      <c r="B22" s="8">
        <v>2015</v>
      </c>
      <c r="C22" s="9"/>
      <c r="D22" s="9"/>
      <c r="E22" s="9"/>
      <c r="F22" s="9"/>
    </row>
    <row r="23" spans="2:6" x14ac:dyDescent="0.2">
      <c r="B23" s="8">
        <v>2016</v>
      </c>
      <c r="C23" s="9"/>
      <c r="D23" s="9"/>
      <c r="E23" s="9"/>
      <c r="F23" s="9"/>
    </row>
    <row r="24" spans="2:6" x14ac:dyDescent="0.2">
      <c r="B24" s="68" t="s">
        <v>174</v>
      </c>
      <c r="C24" s="51"/>
      <c r="D24" s="51"/>
      <c r="E24" s="51"/>
    </row>
    <row r="25" spans="2:6" x14ac:dyDescent="0.2">
      <c r="B25" s="54"/>
      <c r="C25" s="54"/>
      <c r="D25" s="54"/>
      <c r="E25" s="54"/>
    </row>
    <row r="26" spans="2:6" x14ac:dyDescent="0.2">
      <c r="B26" s="54"/>
      <c r="C26" s="54"/>
      <c r="D26" s="54"/>
      <c r="E26" s="54"/>
    </row>
    <row r="27" spans="2:6" x14ac:dyDescent="0.2">
      <c r="B27" s="54"/>
      <c r="C27" s="54"/>
      <c r="D27" s="54"/>
      <c r="E27" s="54"/>
    </row>
    <row r="28" spans="2:6" x14ac:dyDescent="0.2">
      <c r="B28" s="54"/>
      <c r="C28" s="54"/>
      <c r="D28" s="54"/>
      <c r="E28" s="54"/>
    </row>
    <row r="29" spans="2:6" x14ac:dyDescent="0.2">
      <c r="B29" s="54"/>
      <c r="C29" s="54"/>
      <c r="D29" s="54"/>
      <c r="E29" s="54"/>
    </row>
    <row r="30" spans="2:6" x14ac:dyDescent="0.2">
      <c r="B30" s="54"/>
      <c r="C30" s="54"/>
      <c r="D30" s="54"/>
      <c r="E30" s="54"/>
    </row>
    <row r="39" spans="8:8" ht="15.75" x14ac:dyDescent="0.25">
      <c r="H39" s="29" t="s">
        <v>52</v>
      </c>
    </row>
    <row r="40" spans="8:8" ht="15.75" x14ac:dyDescent="0.25">
      <c r="H40" s="29" t="s">
        <v>53</v>
      </c>
    </row>
  </sheetData>
  <customSheetViews>
    <customSheetView guid="{BB827016-8131-4EFA-A526-0AACD5E20E98}">
      <selection activeCell="V20" sqref="V20"/>
      <pageMargins left="0.7" right="0.7" top="0.75" bottom="0.75" header="0.3" footer="0.3"/>
      <pageSetup orientation="portrait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7">
    <mergeCell ref="B24:E30"/>
    <mergeCell ref="B9:B12"/>
    <mergeCell ref="C8:F8"/>
    <mergeCell ref="D9:D12"/>
    <mergeCell ref="E9:E12"/>
    <mergeCell ref="C9:C12"/>
    <mergeCell ref="F9:F12"/>
  </mergeCells>
  <phoneticPr fontId="5" type="noConversion"/>
  <pageMargins left="0.75" right="0.75" top="1" bottom="1" header="0.5" footer="0.5"/>
  <pageSetup orientation="portrait"/>
  <headerFooter alignWithMargins="0">
    <oddHeader>&amp;R&amp;8AHRQ Quality Indicators Toolkit</oddHeader>
    <oddFooter>&amp;L&amp;8Prepared by RAND and UHC for AHRQ&amp;R&amp;8Tool B.3a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B2:R28"/>
  <sheetViews>
    <sheetView topLeftCell="B1" workbookViewId="0">
      <selection activeCell="B22" sqref="B22:D28"/>
    </sheetView>
  </sheetViews>
  <sheetFormatPr defaultColWidth="8.85546875" defaultRowHeight="12.75" x14ac:dyDescent="0.2"/>
  <cols>
    <col min="2" max="2" width="5.140625" bestFit="1" customWidth="1"/>
    <col min="3" max="4" width="15.140625" customWidth="1"/>
  </cols>
  <sheetData>
    <row r="2" spans="2:18" x14ac:dyDescent="0.2">
      <c r="F2" s="39" t="s">
        <v>77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x14ac:dyDescent="0.2">
      <c r="F3" s="39" t="s">
        <v>48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2:18" x14ac:dyDescent="0.2">
      <c r="F4" s="39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2:18" x14ac:dyDescent="0.2">
      <c r="F5" s="47" t="s">
        <v>116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2:18" ht="14.25" x14ac:dyDescent="0.2">
      <c r="F6" s="39" t="s">
        <v>59</v>
      </c>
      <c r="G6" s="39"/>
      <c r="H6" s="39"/>
      <c r="I6" s="39"/>
      <c r="J6" s="40"/>
      <c r="K6" s="40"/>
      <c r="L6" s="40"/>
      <c r="M6" s="40"/>
      <c r="N6" s="40"/>
      <c r="O6" s="40"/>
      <c r="P6" s="40"/>
      <c r="Q6" s="40"/>
      <c r="R6" s="39"/>
    </row>
    <row r="7" spans="2:18" ht="14.25" x14ac:dyDescent="0.2">
      <c r="F7" s="38"/>
      <c r="G7" s="39"/>
      <c r="H7" s="39"/>
      <c r="I7" s="39"/>
      <c r="J7" s="40"/>
      <c r="K7" s="40"/>
      <c r="L7" s="40"/>
      <c r="M7" s="40"/>
      <c r="N7" s="40"/>
      <c r="O7" s="40"/>
      <c r="P7" s="40"/>
      <c r="Q7" s="40"/>
      <c r="R7" s="39"/>
    </row>
    <row r="8" spans="2:18" x14ac:dyDescent="0.2">
      <c r="F8" s="39" t="s">
        <v>73</v>
      </c>
      <c r="G8" s="39"/>
      <c r="H8" s="39"/>
      <c r="I8" s="39"/>
      <c r="J8" s="39"/>
      <c r="K8" s="39"/>
      <c r="L8" s="38"/>
      <c r="M8" s="38"/>
      <c r="N8" s="38"/>
      <c r="O8" s="38"/>
      <c r="P8" s="38"/>
      <c r="Q8" s="38"/>
      <c r="R8" s="38"/>
    </row>
    <row r="9" spans="2:18" ht="18" x14ac:dyDescent="0.25">
      <c r="C9" s="59" t="s">
        <v>55</v>
      </c>
      <c r="D9" s="60"/>
      <c r="F9" s="47" t="s">
        <v>117</v>
      </c>
      <c r="G9" s="39"/>
      <c r="H9" s="39"/>
      <c r="I9" s="39"/>
      <c r="J9" s="39"/>
      <c r="K9" s="39"/>
      <c r="L9" s="38"/>
      <c r="M9" s="38"/>
      <c r="N9" s="38"/>
      <c r="O9" s="38"/>
      <c r="P9" s="38"/>
      <c r="Q9" s="38"/>
      <c r="R9" s="38"/>
    </row>
    <row r="10" spans="2:18" ht="16.5" customHeight="1" x14ac:dyDescent="0.2">
      <c r="B10" s="6" t="s">
        <v>34</v>
      </c>
      <c r="C10" s="41" t="s">
        <v>36</v>
      </c>
      <c r="D10" s="41" t="s">
        <v>108</v>
      </c>
      <c r="E10" s="7"/>
      <c r="F10" s="7"/>
    </row>
    <row r="11" spans="2:18" ht="27" customHeight="1" x14ac:dyDescent="0.2">
      <c r="B11" s="8">
        <v>2006</v>
      </c>
      <c r="C11" s="9"/>
      <c r="D11" s="9"/>
    </row>
    <row r="12" spans="2:18" ht="27" customHeight="1" x14ac:dyDescent="0.2">
      <c r="B12" s="8">
        <v>2007</v>
      </c>
      <c r="C12" s="9"/>
      <c r="D12" s="9"/>
    </row>
    <row r="13" spans="2:18" ht="27" customHeight="1" x14ac:dyDescent="0.2">
      <c r="B13" s="8">
        <v>2008</v>
      </c>
      <c r="C13" s="9"/>
      <c r="D13" s="9"/>
    </row>
    <row r="14" spans="2:18" ht="27" customHeight="1" x14ac:dyDescent="0.2">
      <c r="B14" s="8">
        <v>2009</v>
      </c>
      <c r="C14" s="9">
        <v>2.28119E-2</v>
      </c>
      <c r="D14" s="9"/>
    </row>
    <row r="15" spans="2:18" ht="27" customHeight="1" x14ac:dyDescent="0.2">
      <c r="B15" s="8">
        <v>2010</v>
      </c>
      <c r="C15" s="9">
        <v>2.283E-2</v>
      </c>
      <c r="D15" s="9"/>
    </row>
    <row r="16" spans="2:18" ht="27" customHeight="1" x14ac:dyDescent="0.2">
      <c r="B16" s="8">
        <v>2011</v>
      </c>
      <c r="C16" s="9">
        <v>2.2760900000000001E-2</v>
      </c>
      <c r="D16" s="9">
        <f>26.53/1000</f>
        <v>2.6530000000000001E-2</v>
      </c>
    </row>
    <row r="17" spans="2:6" ht="27" customHeight="1" x14ac:dyDescent="0.2">
      <c r="B17" s="8">
        <v>2012</v>
      </c>
      <c r="C17" s="9">
        <v>2.2509999999999999E-2</v>
      </c>
      <c r="D17" s="9">
        <f>27.71/1000</f>
        <v>2.7710000000000002E-2</v>
      </c>
    </row>
    <row r="18" spans="2:6" ht="27" customHeight="1" x14ac:dyDescent="0.2">
      <c r="B18" s="8">
        <v>2013</v>
      </c>
      <c r="C18" s="9"/>
      <c r="D18" s="9">
        <f>29.18/1000</f>
        <v>2.9180000000000001E-2</v>
      </c>
    </row>
    <row r="19" spans="2:6" ht="27" customHeight="1" x14ac:dyDescent="0.2">
      <c r="B19" s="8">
        <v>2014</v>
      </c>
      <c r="C19" s="9"/>
      <c r="D19" s="9"/>
    </row>
    <row r="20" spans="2:6" ht="27" customHeight="1" x14ac:dyDescent="0.2">
      <c r="B20" s="8">
        <v>2015</v>
      </c>
      <c r="C20" s="9"/>
      <c r="D20" s="9"/>
    </row>
    <row r="21" spans="2:6" ht="27" customHeight="1" x14ac:dyDescent="0.2">
      <c r="B21" s="8">
        <v>2016</v>
      </c>
      <c r="C21" s="9"/>
      <c r="D21" s="9"/>
    </row>
    <row r="22" spans="2:6" ht="15" customHeight="1" x14ac:dyDescent="0.25">
      <c r="B22" s="68" t="s">
        <v>173</v>
      </c>
      <c r="C22" s="51"/>
      <c r="D22" s="51"/>
      <c r="F22" s="29" t="s">
        <v>52</v>
      </c>
    </row>
    <row r="23" spans="2:6" ht="15.75" x14ac:dyDescent="0.25">
      <c r="B23" s="54"/>
      <c r="C23" s="54"/>
      <c r="D23" s="54"/>
      <c r="F23" s="29" t="s">
        <v>53</v>
      </c>
    </row>
    <row r="24" spans="2:6" ht="12" customHeight="1" x14ac:dyDescent="0.2">
      <c r="B24" s="54"/>
      <c r="C24" s="54"/>
      <c r="D24" s="54"/>
    </row>
    <row r="25" spans="2:6" ht="12" customHeight="1" x14ac:dyDescent="0.2">
      <c r="B25" s="54"/>
      <c r="C25" s="54"/>
      <c r="D25" s="54"/>
    </row>
    <row r="26" spans="2:6" ht="12" customHeight="1" x14ac:dyDescent="0.2">
      <c r="B26" s="54"/>
      <c r="C26" s="54"/>
      <c r="D26" s="54"/>
    </row>
    <row r="27" spans="2:6" ht="12.75" customHeight="1" x14ac:dyDescent="0.2">
      <c r="B27" s="54"/>
      <c r="C27" s="54"/>
      <c r="D27" s="54"/>
    </row>
    <row r="28" spans="2:6" ht="12.75" customHeight="1" x14ac:dyDescent="0.2">
      <c r="B28" s="54"/>
      <c r="C28" s="54"/>
      <c r="D28" s="54"/>
    </row>
  </sheetData>
  <customSheetViews>
    <customSheetView guid="{BB827016-8131-4EFA-A526-0AACD5E20E98}">
      <selection activeCell="R17" sqref="R17"/>
      <pageMargins left="0.7" right="0.7" top="0.75" bottom="0.75" header="0.3" footer="0.3"/>
      <pageSetup orientation="portrait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2">
    <mergeCell ref="C9:D9"/>
    <mergeCell ref="B22:D28"/>
  </mergeCells>
  <phoneticPr fontId="5" type="noConversion"/>
  <pageMargins left="0.75" right="0.75" top="1" bottom="1" header="0.5" footer="0.5"/>
  <pageSetup orientation="portrait"/>
  <headerFooter alignWithMargins="0">
    <oddHeader>&amp;R&amp;8AHRQ Quality Indicators Toolkit</oddHeader>
    <oddFooter>&amp;L&amp;8Prepared by RAND and UHC for AHRQ&amp;R&amp;8Tool B.3a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B2:T40"/>
  <sheetViews>
    <sheetView tabSelected="1" topLeftCell="B1" workbookViewId="0">
      <selection activeCell="E33" sqref="E33"/>
    </sheetView>
  </sheetViews>
  <sheetFormatPr defaultColWidth="8.85546875" defaultRowHeight="12.75" x14ac:dyDescent="0.2"/>
  <cols>
    <col min="2" max="2" width="5.140625" bestFit="1" customWidth="1"/>
    <col min="3" max="6" width="15.140625" customWidth="1"/>
  </cols>
  <sheetData>
    <row r="2" spans="2:20" x14ac:dyDescent="0.2">
      <c r="H2" s="39" t="s">
        <v>49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2:20" x14ac:dyDescent="0.2">
      <c r="H3" s="39" t="s">
        <v>78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x14ac:dyDescent="0.2">
      <c r="H4" s="39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0" x14ac:dyDescent="0.2">
      <c r="H5" s="39" t="s">
        <v>74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2:20" x14ac:dyDescent="0.2">
      <c r="H6" s="39" t="s">
        <v>50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2:20" x14ac:dyDescent="0.2">
      <c r="H7" s="39" t="s">
        <v>79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2:20" ht="18" x14ac:dyDescent="0.25">
      <c r="C8" s="59" t="s">
        <v>55</v>
      </c>
      <c r="D8" s="62"/>
      <c r="E8" s="62"/>
      <c r="F8" s="60"/>
      <c r="H8" s="39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2:20" x14ac:dyDescent="0.2">
      <c r="B9" s="61" t="s">
        <v>34</v>
      </c>
      <c r="C9" s="64" t="s">
        <v>60</v>
      </c>
      <c r="D9" s="63" t="s">
        <v>61</v>
      </c>
      <c r="E9" s="63" t="s">
        <v>62</v>
      </c>
      <c r="F9" s="67" t="s">
        <v>108</v>
      </c>
      <c r="H9" s="47" t="s">
        <v>116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x14ac:dyDescent="0.2">
      <c r="B10" s="61"/>
      <c r="C10" s="65"/>
      <c r="D10" s="63"/>
      <c r="E10" s="63"/>
      <c r="F10" s="67"/>
      <c r="H10" s="39" t="s">
        <v>59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x14ac:dyDescent="0.2">
      <c r="B11" s="61"/>
      <c r="C11" s="65"/>
      <c r="D11" s="63"/>
      <c r="E11" s="63"/>
      <c r="F11" s="6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x14ac:dyDescent="0.2">
      <c r="B12" s="61"/>
      <c r="C12" s="66"/>
      <c r="D12" s="63"/>
      <c r="E12" s="63"/>
      <c r="F12" s="67"/>
      <c r="G12" s="7"/>
      <c r="H12" s="39" t="s">
        <v>73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2:20" x14ac:dyDescent="0.2">
      <c r="B13" s="8">
        <v>2006</v>
      </c>
      <c r="C13" s="9"/>
      <c r="D13" s="9"/>
      <c r="E13" s="9"/>
      <c r="F13" s="9"/>
      <c r="H13" s="47" t="s">
        <v>117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2:20" x14ac:dyDescent="0.2">
      <c r="B14" s="8">
        <v>2007</v>
      </c>
      <c r="C14" s="9"/>
      <c r="D14" s="9"/>
      <c r="E14" s="9"/>
      <c r="F14" s="9"/>
    </row>
    <row r="15" spans="2:20" x14ac:dyDescent="0.2">
      <c r="B15" s="8">
        <v>2008</v>
      </c>
      <c r="C15" s="9"/>
      <c r="D15" s="9"/>
      <c r="E15" s="9"/>
      <c r="F15" s="9"/>
    </row>
    <row r="16" spans="2:20" x14ac:dyDescent="0.2">
      <c r="B16" s="8">
        <v>2009</v>
      </c>
      <c r="C16" s="9">
        <v>3.9735699999999999E-2</v>
      </c>
      <c r="D16" s="9">
        <v>3.1127499999999999E-2</v>
      </c>
      <c r="E16" s="9">
        <v>4.8343900000000002E-2</v>
      </c>
      <c r="F16" s="9"/>
    </row>
    <row r="17" spans="2:6" x14ac:dyDescent="0.2">
      <c r="B17" s="8">
        <v>2010</v>
      </c>
      <c r="C17" s="9">
        <v>3.02422E-2</v>
      </c>
      <c r="D17" s="9">
        <v>2.2170100000000002E-2</v>
      </c>
      <c r="E17" s="9">
        <v>3.83142E-2</v>
      </c>
      <c r="F17" s="9"/>
    </row>
    <row r="18" spans="2:6" x14ac:dyDescent="0.2">
      <c r="B18" s="8">
        <v>2011</v>
      </c>
      <c r="C18" s="9">
        <v>3.1428999999999999E-2</v>
      </c>
      <c r="D18" s="9">
        <v>2.3324000000000001E-2</v>
      </c>
      <c r="E18" s="9">
        <v>3.9534E-2</v>
      </c>
      <c r="F18" s="9">
        <f>26.53/1000</f>
        <v>2.6530000000000001E-2</v>
      </c>
    </row>
    <row r="19" spans="2:6" x14ac:dyDescent="0.2">
      <c r="B19" s="8">
        <v>2012</v>
      </c>
      <c r="C19" s="9">
        <v>4.2751999999999998E-2</v>
      </c>
      <c r="D19" s="9">
        <v>3.5290000000000002E-2</v>
      </c>
      <c r="E19" s="9">
        <v>5.0213000000000001E-2</v>
      </c>
      <c r="F19" s="9">
        <f>27.71/1000</f>
        <v>2.7710000000000002E-2</v>
      </c>
    </row>
    <row r="20" spans="2:6" x14ac:dyDescent="0.2">
      <c r="B20" s="8">
        <v>2013</v>
      </c>
      <c r="C20" s="9"/>
      <c r="D20" s="9"/>
      <c r="E20" s="9"/>
      <c r="F20" s="9">
        <f>29.18/1000</f>
        <v>2.9180000000000001E-2</v>
      </c>
    </row>
    <row r="21" spans="2:6" x14ac:dyDescent="0.2">
      <c r="B21" s="8">
        <v>2014</v>
      </c>
      <c r="C21" s="9"/>
      <c r="D21" s="9"/>
      <c r="E21" s="9"/>
      <c r="F21" s="9"/>
    </row>
    <row r="22" spans="2:6" x14ac:dyDescent="0.2">
      <c r="B22" s="8">
        <v>2015</v>
      </c>
      <c r="C22" s="9"/>
      <c r="D22" s="9"/>
      <c r="E22" s="9"/>
      <c r="F22" s="9"/>
    </row>
    <row r="23" spans="2:6" x14ac:dyDescent="0.2">
      <c r="B23" s="8">
        <v>2016</v>
      </c>
      <c r="C23" s="9"/>
      <c r="D23" s="9"/>
      <c r="E23" s="9"/>
      <c r="F23" s="9"/>
    </row>
    <row r="24" spans="2:6" x14ac:dyDescent="0.2">
      <c r="C24" s="51" t="s">
        <v>175</v>
      </c>
      <c r="D24" s="51"/>
      <c r="E24" s="51"/>
      <c r="F24" s="51"/>
    </row>
    <row r="25" spans="2:6" x14ac:dyDescent="0.2">
      <c r="C25" s="54"/>
      <c r="D25" s="54"/>
      <c r="E25" s="54"/>
      <c r="F25" s="54"/>
    </row>
    <row r="26" spans="2:6" x14ac:dyDescent="0.2">
      <c r="C26" s="54"/>
      <c r="D26" s="54"/>
      <c r="E26" s="54"/>
      <c r="F26" s="54"/>
    </row>
    <row r="27" spans="2:6" x14ac:dyDescent="0.2">
      <c r="C27" s="54"/>
      <c r="D27" s="54"/>
      <c r="E27" s="54"/>
      <c r="F27" s="54"/>
    </row>
    <row r="28" spans="2:6" x14ac:dyDescent="0.2">
      <c r="C28" s="54"/>
      <c r="D28" s="54"/>
      <c r="E28" s="54"/>
      <c r="F28" s="54"/>
    </row>
    <row r="39" spans="8:8" ht="15.75" x14ac:dyDescent="0.25">
      <c r="H39" s="29" t="s">
        <v>52</v>
      </c>
    </row>
    <row r="40" spans="8:8" ht="15.75" x14ac:dyDescent="0.25">
      <c r="H40" s="29" t="s">
        <v>53</v>
      </c>
    </row>
  </sheetData>
  <customSheetViews>
    <customSheetView guid="{BB827016-8131-4EFA-A526-0AACD5E20E98}">
      <selection activeCell="C2" sqref="C2"/>
      <pageMargins left="0.7" right="0.7" top="0.75" bottom="0.75" header="0.3" footer="0.3"/>
      <pageSetup orientation="portrait"/>
      <headerFooter alignWithMargins="0">
        <oddHeader>&amp;R&amp;8AHRQ Quality Indicators Toolkit</oddHeader>
        <oddFooter>&amp;L&amp;8Prepared by RAND and UHC for AHRQ&amp;R&amp;8Tool B.3a</oddFooter>
      </headerFooter>
    </customSheetView>
  </customSheetViews>
  <mergeCells count="7">
    <mergeCell ref="C24:F28"/>
    <mergeCell ref="C8:F8"/>
    <mergeCell ref="D9:D12"/>
    <mergeCell ref="E9:E12"/>
    <mergeCell ref="B9:B12"/>
    <mergeCell ref="C9:C12"/>
    <mergeCell ref="F9:F12"/>
  </mergeCells>
  <phoneticPr fontId="5" type="noConversion"/>
  <pageMargins left="0.75" right="0.75" top="1" bottom="1" header="0.5" footer="0.5"/>
  <pageSetup orientation="portrait"/>
  <headerFooter alignWithMargins="0">
    <oddHeader>&amp;R&amp;8AHRQ Quality Indicators Toolkit</oddHeader>
    <oddFooter>&amp;L&amp;8Prepared by RAND and UHC for AHRQ&amp;R&amp;8Tool B.3a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A88BFFAAB244A8895E8667B2F75A8" ma:contentTypeVersion="7" ma:contentTypeDescription="Create a new document." ma:contentTypeScope="" ma:versionID="1c94f7e84a8e0da51494bbcd237efe80">
  <xsd:schema xmlns:xsd="http://www.w3.org/2001/XMLSchema" xmlns:xs="http://www.w3.org/2001/XMLSchema" xmlns:p="http://schemas.microsoft.com/office/2006/metadata/properties" xmlns:ns2="36faa46a-c32a-4e76-8967-241cd91695fa" targetNamespace="http://schemas.microsoft.com/office/2006/metadata/properties" ma:root="true" ma:fieldsID="02fba42e6fa5714b86de9896b72afbb6" ns2:_="">
    <xsd:import namespace="36faa46a-c32a-4e76-8967-241cd91695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aa46a-c32a-4e76-8967-241cd9169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>
    <_dlc_DocId xmlns="36faa46a-c32a-4e76-8967-241cd91695fa">ECA5PWAFM45H-1464-366</_dlc_DocId>
    <_dlc_DocIdUrl xmlns="36faa46a-c32a-4e76-8967-241cd91695fa">
      <Url>https://teamspace.rand.org/health/qi-toolkit/_layouts/15/DocIdRedir.aspx?ID=ECA5PWAFM45H-1464-366</Url>
      <Description>ECA5PWAFM45H-1464-366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9BDA171-AB7A-4CA0-B637-19285E1D37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401F5C-8E28-4BC8-82CA-BDFA3D84F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aa46a-c32a-4e76-8967-241cd9169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C0987D-4852-41B4-877E-F7BBA7CE14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6E78C95-6E4C-4FFF-89CE-55D362CC5EB6}">
  <ds:schemaRefs>
    <ds:schemaRef ds:uri="36faa46a-c32a-4e76-8967-241cd91695fa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C89A7286-2B6F-4B52-A3B3-F3A18125C8E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compare-PSI-rates-average</vt:lpstr>
      <vt:lpstr>compare-IQI-rates-average</vt:lpstr>
      <vt:lpstr>compare-PDI-rates-average</vt:lpstr>
      <vt:lpstr>trend-observed</vt:lpstr>
      <vt:lpstr>trend-observed-expected</vt:lpstr>
      <vt:lpstr>trend-risk-adjusted-smoothed</vt:lpstr>
      <vt:lpstr>trend-expected-average</vt:lpstr>
      <vt:lpstr>trend-risk-adjusted-average</vt:lpstr>
    </vt:vector>
  </TitlesOfParts>
  <Company>RAND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Burns</dc:creator>
  <cp:lastModifiedBy>Doreen Bonnett</cp:lastModifiedBy>
  <cp:lastPrinted>2011-08-30T17:03:21Z</cp:lastPrinted>
  <dcterms:created xsi:type="dcterms:W3CDTF">2010-05-27T17:51:08Z</dcterms:created>
  <dcterms:modified xsi:type="dcterms:W3CDTF">2016-05-19T22:10:05Z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0x010100753A88BFFAAB244A8895E8667B2F75A8</vt:lpwstr>
  </property>
  <property fmtid="{D5CDD505-2E9C-101B-9397-08002B2CF9AE}" pid="4" name="_dlc_DocIdItemGuid">
    <vt:lpwstr>e02ce2ad-9d31-4ae4-9256-da6728b1af20</vt:lpwstr>
  </property>
</Properties>
</file>